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9915" activeTab="0"/>
  </bookViews>
  <sheets>
    <sheet name="BUGET 2009" sheetId="1" r:id="rId1"/>
  </sheets>
  <definedNames>
    <definedName name="SHEET_TITLE" localSheetId="0">"BUGET 2009"</definedName>
    <definedName name="_xlnm.Print_Area" localSheetId="0">'BUGET 2009'!$A:$IV</definedName>
  </definedNames>
  <calcPr fullCalcOnLoad="1"/>
</workbook>
</file>

<file path=xl/sharedStrings.xml><?xml version="1.0" encoding="utf-8"?>
<sst xmlns="http://schemas.openxmlformats.org/spreadsheetml/2006/main" count="515" uniqueCount="444">
  <si>
    <t>ANEXA I</t>
  </si>
  <si>
    <t>SUBVENTII DE LA ALTE NIVELE ALE ADMINISTRATIEI PUBLICE (rd. 100+ 121)</t>
  </si>
  <si>
    <t>47.Imp Ter PJ HCL24/04</t>
  </si>
  <si>
    <t>00.18</t>
  </si>
  <si>
    <t>07.02.02.02.04</t>
  </si>
  <si>
    <t>Venituri din concesiuni si inchirieri</t>
  </si>
  <si>
    <t>21.22.02.07</t>
  </si>
  <si>
    <t>30.02.05</t>
  </si>
  <si>
    <t>Alte venituri</t>
  </si>
  <si>
    <t>21.22.02.30</t>
  </si>
  <si>
    <t>A1.3.  ALTE IMPOZITE  PE VENIT, PROFIT SI CASTIGURI DIN CAPITAL (rd.16)</t>
  </si>
  <si>
    <t>36.02.50</t>
  </si>
  <si>
    <t>00.07</t>
  </si>
  <si>
    <t>Subventii primite de  la  bugetele consiliilor judetene pentru protectia copilului</t>
  </si>
  <si>
    <t xml:space="preserve">     Impozitul pe mijloace de transport pf</t>
  </si>
  <si>
    <t>43.02.01</t>
  </si>
  <si>
    <t>21.03.02.03</t>
  </si>
  <si>
    <t>16.02.02.01</t>
  </si>
  <si>
    <t>Alte venituri din prestari de servicii si alte activitati</t>
  </si>
  <si>
    <t>33.02.50</t>
  </si>
  <si>
    <t xml:space="preserve"> </t>
  </si>
  <si>
    <t xml:space="preserve">ANEXA I </t>
  </si>
  <si>
    <t>ANEXA  I</t>
  </si>
  <si>
    <t>la HCL 155/10.04.2008</t>
  </si>
  <si>
    <t>la HCL 2 /13.05.2008</t>
  </si>
  <si>
    <t>la HCL 4 / 10.07.2008</t>
  </si>
  <si>
    <t>la HCL  / 29.07.2008</t>
  </si>
  <si>
    <t>la HCL  / 28.08.2008</t>
  </si>
  <si>
    <t>Subventii de la bugetul de stat (rd.101+112)</t>
  </si>
  <si>
    <t>Impozit pe teren extravilan, restante ani anteriori din imp pe teren agricol</t>
  </si>
  <si>
    <t>42.02</t>
  </si>
  <si>
    <t>21.08.02.06</t>
  </si>
  <si>
    <t>07.02.02.03</t>
  </si>
  <si>
    <t>6. Terase sezoniere+57.Chirii tr module pj+ 49.Chirii tr module pf</t>
  </si>
  <si>
    <t>30.02.05.01</t>
  </si>
  <si>
    <t>contracte asociere</t>
  </si>
  <si>
    <t>Alte impozite pe venit, profit si castiguri din capital (rd.17)</t>
  </si>
  <si>
    <t>36.02.50.01</t>
  </si>
  <si>
    <t>05.02</t>
  </si>
  <si>
    <t xml:space="preserve">Subventii de la bugetul asigurarilor pentru somaj catre bugetele locale, pentru finantarea programelor pentru ocuparea temporara a fortei de munca  </t>
  </si>
  <si>
    <t>21.39.02.02</t>
  </si>
  <si>
    <t xml:space="preserve">     Impozitul pe mijloace de transport pj</t>
  </si>
  <si>
    <t>43.02.04</t>
  </si>
  <si>
    <t>21.08.02.05</t>
  </si>
  <si>
    <t>16.02.02.02</t>
  </si>
  <si>
    <t>Venituri din taxe administrative, eliberari permise (rd.71+72)</t>
  </si>
  <si>
    <t>34.02</t>
  </si>
  <si>
    <t>la HCL 525/25.10.2007</t>
  </si>
  <si>
    <t>la HCL 595/13.12.2007</t>
  </si>
  <si>
    <t>la HCL 694/20.12.2007</t>
  </si>
  <si>
    <t>A. De capital (rd.102 la rd.111)</t>
  </si>
  <si>
    <t>29. Imp teren extravil pj</t>
  </si>
  <si>
    <t>00.19</t>
  </si>
  <si>
    <t>07.02.02.03.01</t>
  </si>
  <si>
    <t>16.Chirie teren folosinţă</t>
  </si>
  <si>
    <t>30.02.05.03</t>
  </si>
  <si>
    <t>22. Taxa mediu pj</t>
  </si>
  <si>
    <t xml:space="preserve">Alte impozite pe venit, profit si castiguri din capital </t>
  </si>
  <si>
    <t>36.02.50.02</t>
  </si>
  <si>
    <t>21.03.02.30</t>
  </si>
  <si>
    <t>05.02.50</t>
  </si>
  <si>
    <t>Subventii primite de la alte bugete locale pentru instituiile de asistenta sociala pentru persoanele cu handicap</t>
  </si>
  <si>
    <t>26. Taxa mijl transp pj+105.60% tr.marfa &gt;12 T</t>
  </si>
  <si>
    <t>43.02.07</t>
  </si>
  <si>
    <t>16.02.02.02.01</t>
  </si>
  <si>
    <t>Taxe extrajudiciare de timbru</t>
  </si>
  <si>
    <t>21.17.02.13</t>
  </si>
  <si>
    <t>34.02.02</t>
  </si>
  <si>
    <t>Retehnologizarea centralelor termice si electrice  de termoficare</t>
  </si>
  <si>
    <t>41. Imp teren extavil PF</t>
  </si>
  <si>
    <t>42.02.01</t>
  </si>
  <si>
    <t>07.02.02.03.02</t>
  </si>
  <si>
    <t>18.Chirie teren arabil pj</t>
  </si>
  <si>
    <t>30.02.05.04</t>
  </si>
  <si>
    <t>42.Chirii Fd.Locativ</t>
  </si>
  <si>
    <t>17. Imp venit colab.</t>
  </si>
  <si>
    <t>36.02.50.03</t>
  </si>
  <si>
    <t>Subventii primite de la bugetele consiliilor locale si judetene pentru ajutoare in situatii de extrema dificultate</t>
  </si>
  <si>
    <t>Taxe si tarife pentru eliberarea de licente si autorizatii de functionare</t>
  </si>
  <si>
    <t>43.02.08</t>
  </si>
  <si>
    <t>21.17.02.03</t>
  </si>
  <si>
    <t>16.02.03</t>
  </si>
  <si>
    <t>120.  Taxa timbru</t>
  </si>
  <si>
    <t>Investitii finantate partial din imprumuturi externe</t>
  </si>
  <si>
    <t xml:space="preserve">Taxe judiciare de timbru, taxe de timbru pentru activitatea notariala si alte taxe de timbru  </t>
  </si>
  <si>
    <t>42.02.03</t>
  </si>
  <si>
    <t>07.02.03</t>
  </si>
  <si>
    <t>46. Chirii tr garaje pf+ 55.Chirii tr garaje pj</t>
  </si>
  <si>
    <t>30.02.05.05</t>
  </si>
  <si>
    <t>Transferuri voluntare,  altele decat subventiile (rd.83+84)</t>
  </si>
  <si>
    <t>44.Imp.venit  p.f. nesalariate</t>
  </si>
  <si>
    <t>37.02</t>
  </si>
  <si>
    <t>05.02.50.01</t>
  </si>
  <si>
    <t>Sume FEN postaderare in contul platilor efectuate</t>
  </si>
  <si>
    <t>30.Număr poştal</t>
  </si>
  <si>
    <t>45.02</t>
  </si>
  <si>
    <t>16.02.03.01</t>
  </si>
  <si>
    <t>129.Tx.schimbare nume</t>
  </si>
  <si>
    <t>Aeroporturi de interes local</t>
  </si>
  <si>
    <t>13.Tx.judiciara de timbru +203 Tx,jurid.timbru</t>
  </si>
  <si>
    <t>42.02.04</t>
  </si>
  <si>
    <t>07.02.03.01</t>
  </si>
  <si>
    <t>51. Concesiuni pf+54.Concesiuni pj+63.Concesiuni bunuri</t>
  </si>
  <si>
    <t>30.02.05.06</t>
  </si>
  <si>
    <t>Donatii si sponsorizari</t>
  </si>
  <si>
    <t>21.40.02.01</t>
  </si>
  <si>
    <t>160.Chirii meserii</t>
  </si>
  <si>
    <t>37.02.01</t>
  </si>
  <si>
    <t>PRESEDINTE DE SEDINTA</t>
  </si>
  <si>
    <t>67. Tx. Autoriz.contr.PF+68.Tx. Autoriz.contr.PJ+115.React.aut.pj+114.React.aut.pf</t>
  </si>
  <si>
    <t>16.02.03.02</t>
  </si>
  <si>
    <t>137. Tx. Examen auto</t>
  </si>
  <si>
    <t>mii lei</t>
  </si>
  <si>
    <t>Planuri si  regulamente de urbanism</t>
  </si>
  <si>
    <t>14+204 Taxa notariala</t>
  </si>
  <si>
    <t>42.02.05</t>
  </si>
  <si>
    <t>07.02.03.02</t>
  </si>
  <si>
    <t>52.Chirie teren gradini+72.Ter curte si grad.Lg.112</t>
  </si>
  <si>
    <t>30.02.05.07</t>
  </si>
  <si>
    <t>Alte transferuri voluntare</t>
  </si>
  <si>
    <t>A2. IMPOZIT PE SALARII- TOTAL ( rd 17)</t>
  </si>
  <si>
    <t>37.02.50</t>
  </si>
  <si>
    <t>TERCU TINCUTA</t>
  </si>
  <si>
    <t>111.Tx.certif.urbanism PF+112.Tx.comisie.urbanism PF+116.Tx.comisie.urbanism PJ+117Tx.comisie.urbanism PJ</t>
  </si>
  <si>
    <t>16.02.03.03</t>
  </si>
  <si>
    <t>140.Tx.Inmatric. auto</t>
  </si>
  <si>
    <t>Nr.</t>
  </si>
  <si>
    <t>Cod indicator</t>
  </si>
  <si>
    <t>BUGET</t>
  </si>
  <si>
    <t>REALIZAT</t>
  </si>
  <si>
    <t>BUGET FINAL</t>
  </si>
  <si>
    <t>Prevederi</t>
  </si>
  <si>
    <t xml:space="preserve">REALIZAT </t>
  </si>
  <si>
    <t>BUGET INITIAL</t>
  </si>
  <si>
    <t xml:space="preserve">  BUGET   </t>
  </si>
  <si>
    <t>PROPUNERI</t>
  </si>
  <si>
    <t>PREVEDERI</t>
  </si>
  <si>
    <t>INFLUENTE</t>
  </si>
  <si>
    <t xml:space="preserve">BUGET </t>
  </si>
  <si>
    <t>Strazi care se vor amenaja în perimetrele destinate constructiilor de cvartale de locuinte noi</t>
  </si>
  <si>
    <t>21.37.02.08</t>
  </si>
  <si>
    <t xml:space="preserve">Alte impozite si taxe  pe proprietate </t>
  </si>
  <si>
    <t>42.02.06</t>
  </si>
  <si>
    <t>07.02.50</t>
  </si>
  <si>
    <t>PROPUNERE</t>
  </si>
  <si>
    <t>61.Conces. transp.public</t>
  </si>
  <si>
    <t>30.02.05.08</t>
  </si>
  <si>
    <t xml:space="preserve">II. VENITURI DIN CAPITAL (rd.86)                   </t>
  </si>
  <si>
    <t>Impozit pe salarii - total (18)</t>
  </si>
  <si>
    <t>00.15</t>
  </si>
  <si>
    <t>Fondul European de Dezvoltare Regionala</t>
  </si>
  <si>
    <t>141. Tx. Sanepid</t>
  </si>
  <si>
    <t>45.02.01</t>
  </si>
  <si>
    <t>16.02.03.04</t>
  </si>
  <si>
    <t>159. Tx. Numa  provizoriu</t>
  </si>
  <si>
    <t>DENUMIREA INDICATORILOR</t>
  </si>
  <si>
    <t>%</t>
  </si>
  <si>
    <t>INITIALE</t>
  </si>
  <si>
    <t>RECTIFICAT</t>
  </si>
  <si>
    <t>Finantarea studiilor de fezabilitate aferenteproiectelor SAPARD</t>
  </si>
  <si>
    <t>A4.  IMPOZITE SI TAXE PE BUNURI SI SERVICII (rd.30+37+39+42)</t>
  </si>
  <si>
    <t>APROBAT</t>
  </si>
  <si>
    <t>42.02.07</t>
  </si>
  <si>
    <t>9,12,2008</t>
  </si>
  <si>
    <t>00.10</t>
  </si>
  <si>
    <t>DEFINITIVE</t>
  </si>
  <si>
    <t>62. Chirii sad pf+71.Chirii sad pj</t>
  </si>
  <si>
    <t>30.02.05.09</t>
  </si>
  <si>
    <t>Venituri din valorificarea unor bunuri (rd.87 la rd.90)</t>
  </si>
  <si>
    <t xml:space="preserve">Cote defalcate din impozitul pe salarii </t>
  </si>
  <si>
    <t>39.02</t>
  </si>
  <si>
    <t>06.02.02</t>
  </si>
  <si>
    <t>143. Tx. Viza autoriz.anuala</t>
  </si>
  <si>
    <t>16.02.03.05</t>
  </si>
  <si>
    <t>Alte venituri din taxe administrative, eliberari permise</t>
  </si>
  <si>
    <t>crt.</t>
  </si>
  <si>
    <t>34.02.50</t>
  </si>
  <si>
    <t>Cod  rând</t>
  </si>
  <si>
    <t>31.12.2005</t>
  </si>
  <si>
    <t>definitive</t>
  </si>
  <si>
    <t>29.12.2006</t>
  </si>
  <si>
    <t>28.09.2007</t>
  </si>
  <si>
    <t>10.10.2007</t>
  </si>
  <si>
    <t>07.12.2007</t>
  </si>
  <si>
    <t>31.12.2007</t>
  </si>
  <si>
    <t>30,09,2008</t>
  </si>
  <si>
    <t>Finantarea programului de pietruire a drumurilor comunale si alimentare cu apa a satelor</t>
  </si>
  <si>
    <t>Sume defalcate din TVA (rd.31 la rd.36)</t>
  </si>
  <si>
    <t>42.02.09</t>
  </si>
  <si>
    <t>11.02</t>
  </si>
  <si>
    <t>64.Concesionări bunuri pf</t>
  </si>
  <si>
    <t>30.02.05.10</t>
  </si>
  <si>
    <t>Venituri din valorificarea unor bunuri ale institutiilor publice</t>
  </si>
  <si>
    <t>21.30.02.01</t>
  </si>
  <si>
    <t>A3.  IMPOZITE SI TAXE PE PROPRIETATE (rd.19)</t>
  </si>
  <si>
    <t>39.02.01</t>
  </si>
  <si>
    <t>00.09</t>
  </si>
  <si>
    <t>144. Tx. Eliberare Autoriz.+146.Taxe elib.autoriz.taxe+147. Taxe viza autoriz.taxe+Alte taxe</t>
  </si>
  <si>
    <t>16.02.03.06</t>
  </si>
  <si>
    <t>Amenzi, penalitati si confiscari (rd.74 la rd.77)</t>
  </si>
  <si>
    <t>A</t>
  </si>
  <si>
    <t>35.02</t>
  </si>
  <si>
    <t>B</t>
  </si>
  <si>
    <t>C</t>
  </si>
  <si>
    <t>D</t>
  </si>
  <si>
    <t>E</t>
  </si>
  <si>
    <t>Finantarea actiunilor privind reducerea riscului seismic al constructiilor existente cu destinatie de locuinta</t>
  </si>
  <si>
    <t>21.37.02.15</t>
  </si>
  <si>
    <t>Sume defalcate din taxa pe valoarea adaugata pt finantarea cheltuielilor descentralizate la nivelul judetelor</t>
  </si>
  <si>
    <t>42.02.10</t>
  </si>
  <si>
    <t>21.33.02.01</t>
  </si>
  <si>
    <t>11.02.01</t>
  </si>
  <si>
    <t>77.Ch. ter. panouri publ+78.Ch.ter.pan.publ.(0,1%)+79.Ch.ter.pan.publ.(0,15%)+136</t>
  </si>
  <si>
    <t>30.02.05.11</t>
  </si>
  <si>
    <t>Venituri din vanzarea locuintelor construite din fondurile statului</t>
  </si>
  <si>
    <t>21.30.02.03</t>
  </si>
  <si>
    <t>Impozite si  taxe pe proprietate (rd. 20+rd23+rd27+ rd28)</t>
  </si>
  <si>
    <t>39.02.03</t>
  </si>
  <si>
    <t>07.02</t>
  </si>
  <si>
    <t>Alte taxe pe utilizarea bunurilor, autorizarea utilizarii bunurilor sau pe desfasurare de activitati</t>
  </si>
  <si>
    <t>21.17.02.30</t>
  </si>
  <si>
    <t>16.02.50</t>
  </si>
  <si>
    <t>Venituri din amenzi si alte sanctiuni aplicate potrivit dispozitiilor legale</t>
  </si>
  <si>
    <t>21.22.02.03</t>
  </si>
  <si>
    <t>TOTAL VENITURI (rd.3+85+91+98)</t>
  </si>
  <si>
    <t>35.02.01</t>
  </si>
  <si>
    <t>00.01</t>
  </si>
  <si>
    <t>Subvenţii primite din Fondul de Interventie</t>
  </si>
  <si>
    <t>Sume defalcate din taxa pe valoarea adaugata pt finantarea cheltuielilor descentralizate la nivelul comunelor, oraselor, municipiilor</t>
  </si>
  <si>
    <t>42.02.28</t>
  </si>
  <si>
    <t>21.33.02.06</t>
  </si>
  <si>
    <t>11.02.02</t>
  </si>
  <si>
    <t xml:space="preserve">Venituri din dividende </t>
  </si>
  <si>
    <t>21.22.02.19</t>
  </si>
  <si>
    <t>30.02.08</t>
  </si>
  <si>
    <t>Venituri din privatizare</t>
  </si>
  <si>
    <t>Impozitul si taxa  pe cladiri</t>
  </si>
  <si>
    <t>39.02.04</t>
  </si>
  <si>
    <t>07.02.01</t>
  </si>
  <si>
    <t>7. Taxa vehicule lente</t>
  </si>
  <si>
    <t>16.02.50.01</t>
  </si>
  <si>
    <t>70.Amenzi circ.PF</t>
  </si>
  <si>
    <t>VENITURI PROPRII (rd.3-rd.30+rd.85+91)</t>
  </si>
  <si>
    <t>48.02</t>
  </si>
  <si>
    <t>Subventii pentru reabilitarea termica a cladirilor de locuit</t>
  </si>
  <si>
    <t>Sume defalcate din taxa pe valoarea adaugata pentru subventionarea  energiei termice livrate populatiei</t>
  </si>
  <si>
    <t>42.02.12</t>
  </si>
  <si>
    <t>21.33.02.02</t>
  </si>
  <si>
    <t>11.02.03</t>
  </si>
  <si>
    <t>Alte venituri din proprietate</t>
  </si>
  <si>
    <t>30.02.50</t>
  </si>
  <si>
    <t>Venituri din vanzarea unor bunuri apartinand domeniului privat</t>
  </si>
  <si>
    <t>21.30.02.10</t>
  </si>
  <si>
    <t>Impozitul pe clădiri pf</t>
  </si>
  <si>
    <t>39.02.07</t>
  </si>
  <si>
    <t>07.02.01.01</t>
  </si>
  <si>
    <t>11.Tx.serv.reclama si public.+66.Taxa firma PJ+ 73.Taxa firma PF</t>
  </si>
  <si>
    <t>16.02.50.02</t>
  </si>
  <si>
    <t>76.Amenzi contrav.PF</t>
  </si>
  <si>
    <t>I.  VENITURI CURENTE (rd.4+51)</t>
  </si>
  <si>
    <t>00.02</t>
  </si>
  <si>
    <t>Subventii pentru finantarea programelor multianuale priritare de mediu si gospodarire a apelor</t>
  </si>
  <si>
    <t>Sume defalcate din taxa pe valoarea adaugata pentru sistemele centralizate de producere si distributie a energiei termice</t>
  </si>
  <si>
    <t>42.02.13</t>
  </si>
  <si>
    <t>21.33.02.03</t>
  </si>
  <si>
    <t>11.02.04</t>
  </si>
  <si>
    <t>Venituri din dobanzi (rd.60)</t>
  </si>
  <si>
    <t>31.02</t>
  </si>
  <si>
    <t>91. Venituri din vz terenuri</t>
  </si>
  <si>
    <t>Impozitul si taxa  pe clădiri pj</t>
  </si>
  <si>
    <t>39.02.07.01</t>
  </si>
  <si>
    <t>21.05.02.01</t>
  </si>
  <si>
    <t>07.02.01.02</t>
  </si>
  <si>
    <t>83.Amenzi circ.PJ</t>
  </si>
  <si>
    <t>A.  VENITURI FISCALE (rd.5+18+29+48)</t>
  </si>
  <si>
    <t>00.03</t>
  </si>
  <si>
    <t>Subventii pentru finantarea chelt de capital la instit de invat preuniversitar de stat</t>
  </si>
  <si>
    <t xml:space="preserve">Sume defalcate din taxa pe valoarea adaugata pentru drumuri </t>
  </si>
  <si>
    <t>42.02.14</t>
  </si>
  <si>
    <t>11.02.05</t>
  </si>
  <si>
    <t>Alte venituri din dobanzi</t>
  </si>
  <si>
    <t>31.02.03</t>
  </si>
  <si>
    <t>191. Valorificari bunuri</t>
  </si>
  <si>
    <t>Impozitul si taxa pe terenuri</t>
  </si>
  <si>
    <t>39.02.07.02</t>
  </si>
  <si>
    <t>07.02.02</t>
  </si>
  <si>
    <t>113. Licenta comert stradal</t>
  </si>
  <si>
    <t>16.02.50.03</t>
  </si>
  <si>
    <t>85.amenzi transport public</t>
  </si>
  <si>
    <t>A1.  IMPOZIT  PE VENIT, PROFIT SI CASTIGURI DIN CAPITAL (rd.6+11+15)</t>
  </si>
  <si>
    <t>00.04</t>
  </si>
  <si>
    <t>B.  Curente (rd. 113 la rd 120)</t>
  </si>
  <si>
    <t>Sume defalcate din taxa pe valoarea adaugata pentru echilibrarea bugetelor locale</t>
  </si>
  <si>
    <t>00.20</t>
  </si>
  <si>
    <t>21.33.02.05</t>
  </si>
  <si>
    <t>11.02.06</t>
  </si>
  <si>
    <t>C2.  VANZARI DE BUNURI SI SERVICII (rd.62+70+73+78+82)</t>
  </si>
  <si>
    <t>00.14</t>
  </si>
  <si>
    <t>210. Venit vanz.sp.comerciale</t>
  </si>
  <si>
    <t>Impozit pe teren pf</t>
  </si>
  <si>
    <t>39.02.07.03</t>
  </si>
  <si>
    <t>21.03.02.09</t>
  </si>
  <si>
    <t>07.02.02.01</t>
  </si>
  <si>
    <t>123. Copii arhiva</t>
  </si>
  <si>
    <t>16.02.50.04</t>
  </si>
  <si>
    <t>87.Amenzi contrav.PJ</t>
  </si>
  <si>
    <t>A1.1.  IMPOZIT  PE VENIT, PROFIT SI CASTIGURI DIN CAPITAL DE LA PERSOANE JURIDICE (rd.7+9)</t>
  </si>
  <si>
    <t>00.05</t>
  </si>
  <si>
    <t>Finantarea drepturilor acordate persoanelor cu handicap</t>
  </si>
  <si>
    <t>Sume defalcate din taxa pe valoarea adaugata pentru finantarea Programului de dezv a infrastructurii din spatiul rural</t>
  </si>
  <si>
    <t>42.02.21</t>
  </si>
  <si>
    <t>11.02.07</t>
  </si>
  <si>
    <t>Venituri din prestari de servicii si alte activitati (rd.63 la rd.69)</t>
  </si>
  <si>
    <t>33.02</t>
  </si>
  <si>
    <t>III. OPERAŢIUNI FINANCIARE (rd 92)</t>
  </si>
  <si>
    <t>8.Impozit ter.inchiriat pf</t>
  </si>
  <si>
    <t>07.02.02.01.01</t>
  </si>
  <si>
    <t>A6.  ALTE IMPOZITE SI  TAXE  FISCALE (rd.49)</t>
  </si>
  <si>
    <t>00.11</t>
  </si>
  <si>
    <t>Penalitati pentru nedep sau depunerea cu intirziere a declaratiei de impozite si taxe</t>
  </si>
  <si>
    <t>Impozit pe profit (rd.8)</t>
  </si>
  <si>
    <t>35.02.02</t>
  </si>
  <si>
    <t>01.02</t>
  </si>
  <si>
    <t>Subventii primite din Fondul de Interventie</t>
  </si>
  <si>
    <t>Alte impozite si taxe generale pe bunuri si servicii (rd.38)</t>
  </si>
  <si>
    <t>12.02</t>
  </si>
  <si>
    <t>Venituri din prestari de servicii</t>
  </si>
  <si>
    <t>33.02.08</t>
  </si>
  <si>
    <t>Incasari din rambursare imprumuturilor acordate ( rd 93 la rd 97)</t>
  </si>
  <si>
    <t>21. Imp teren arabil pf</t>
  </si>
  <si>
    <t>07.02.02.01.02</t>
  </si>
  <si>
    <t>Alte impozite si taxe fiscale (rd.50)</t>
  </si>
  <si>
    <t>18.02</t>
  </si>
  <si>
    <t>82.Penalit de nedecl.+84.Penalitati de stopare la sursa</t>
  </si>
  <si>
    <t xml:space="preserve">   Impozit pe profit de la agenti economici </t>
  </si>
  <si>
    <t>35.02.02.01</t>
  </si>
  <si>
    <t>01.02.01</t>
  </si>
  <si>
    <t>Finantarea  lucrarilor de cadastru imobiliar</t>
  </si>
  <si>
    <t>Taxe hoteliere</t>
  </si>
  <si>
    <t>42.02.29</t>
  </si>
  <si>
    <t>12.02.07</t>
  </si>
  <si>
    <t>Contributia  parintilor sau sustinatorilor legali pentru intretinerea copiilor in crese</t>
  </si>
  <si>
    <t>21.21.02.10</t>
  </si>
  <si>
    <t>33.02.10</t>
  </si>
  <si>
    <t>Incas din ramb imprumut pt inf unor instit şi serv publ de interes local sau a unor act fin integr din ven proprii</t>
  </si>
  <si>
    <t>25. Imp teren HCL 24</t>
  </si>
  <si>
    <t>40.02.06</t>
  </si>
  <si>
    <t>07.02.02.01.03</t>
  </si>
  <si>
    <t xml:space="preserve">     Alte impozite si taxe</t>
  </si>
  <si>
    <t>18.02.50</t>
  </si>
  <si>
    <t>84.Pen.stop. la sursa pj</t>
  </si>
  <si>
    <t>Impozit pe venit (rd 10 )</t>
  </si>
  <si>
    <t>03.02.</t>
  </si>
  <si>
    <t>Subventii pentru compensarea cresterilor neprevizionate ale preturilor la combustibili</t>
  </si>
  <si>
    <t>Taxe pe servicii specifice (rd.40+41)</t>
  </si>
  <si>
    <t>42.02.32</t>
  </si>
  <si>
    <t>15.02</t>
  </si>
  <si>
    <t>Contributia  persoanelor beneficiare ale  cantinelor de ajutor social</t>
  </si>
  <si>
    <t>21.21.02.14</t>
  </si>
  <si>
    <t>33.02.12</t>
  </si>
  <si>
    <t>Incasari din rambursarea microcreditelor de la  p.f. şi p.j.</t>
  </si>
  <si>
    <t>39.Impozit teren PF</t>
  </si>
  <si>
    <t>40.02.07</t>
  </si>
  <si>
    <t>07.02.02.01.04</t>
  </si>
  <si>
    <t>C.   VENITURI NEFISCALE (rd.52+61)</t>
  </si>
  <si>
    <t>00.12</t>
  </si>
  <si>
    <t>Incasari din valorificarea bunurilor confiscate, abandonate si alte sume constatate odata cu  confiscarea potrivit legii</t>
  </si>
  <si>
    <t xml:space="preserve">   Impozit pe veniturile din transferul proprietatilor imobiliare din patrimoniul personal</t>
  </si>
  <si>
    <t>35.02.03</t>
  </si>
  <si>
    <t>03.02.18</t>
  </si>
  <si>
    <t>Sprijin financiar pentru constituirea familiei</t>
  </si>
  <si>
    <t>Impozit pe spectacole</t>
  </si>
  <si>
    <t>42.02.33</t>
  </si>
  <si>
    <t>21.15.02</t>
  </si>
  <si>
    <t>15.02.01</t>
  </si>
  <si>
    <t>Taxe din activitati cadastrale si agricultura</t>
  </si>
  <si>
    <t>33.02.24</t>
  </si>
  <si>
    <t>Imprumuturi temporare din trezoreria statului</t>
  </si>
  <si>
    <t>Impozit si taxa pe teren pj</t>
  </si>
  <si>
    <t>40.02.10</t>
  </si>
  <si>
    <t>21.05.02.02</t>
  </si>
  <si>
    <t>07.02.02.02</t>
  </si>
  <si>
    <t>C1.  VENITURI DIN PROPRIETATE (rd.53+59)</t>
  </si>
  <si>
    <t>00.13</t>
  </si>
  <si>
    <t>Alte amenzi, penalitati si confiscari</t>
  </si>
  <si>
    <t>A1.2.  IMPOZIT PE VENIT, PROFIT,  SI CASTIGURI DIN CAPITAL DE LA PERSOANE FIZICE (rd.12)</t>
  </si>
  <si>
    <t>35.02.50</t>
  </si>
  <si>
    <t>00.06</t>
  </si>
  <si>
    <t>Subventii pentru acordarea ajutorului pentru incalzirea locuintei cu lemne, carbuni si combustibili petrolieri</t>
  </si>
  <si>
    <t>81. Impozit pe spectac.+88.Imp.spectacole PJ</t>
  </si>
  <si>
    <t>42.02.34</t>
  </si>
  <si>
    <t>15.02.01.01</t>
  </si>
  <si>
    <t>Contributia lunara a parintilor pentru întretinerea copiilor în unitatile de protectie sociala</t>
  </si>
  <si>
    <t>33.02.27</t>
  </si>
  <si>
    <t>Sume din fondul de rulment pentru acoperirea golurilor temporare de casa</t>
  </si>
  <si>
    <t>9.Impozit ter.inchiriat pj</t>
  </si>
  <si>
    <t>40.02.11</t>
  </si>
  <si>
    <t>07.02.02.02.01</t>
  </si>
  <si>
    <t>Venituri din proprietate (rd.54 la rd 58)</t>
  </si>
  <si>
    <t>30.02</t>
  </si>
  <si>
    <t>Diverse venituri (rd.79 la 81)</t>
  </si>
  <si>
    <t>Cote si sume defalcate din impozitul pe venit (rd.13+14)</t>
  </si>
  <si>
    <t>36.02</t>
  </si>
  <si>
    <t>04.02</t>
  </si>
  <si>
    <t>Subventii din bugetul de stat pt finantarea unit de asistenta medico-sociale</t>
  </si>
  <si>
    <t>Alte taxe pe servicii specifice</t>
  </si>
  <si>
    <t>42.02.35</t>
  </si>
  <si>
    <t>15.02.50</t>
  </si>
  <si>
    <t>Venituri din recuperarea cheltuielilor de judecata, imputatii si despagubiri</t>
  </si>
  <si>
    <t>21.22.02.02</t>
  </si>
  <si>
    <t>33.02.28</t>
  </si>
  <si>
    <t>Incasări din rambursarea altor împrumuturi acordate</t>
  </si>
  <si>
    <t>19. Imp teren arabil pj</t>
  </si>
  <si>
    <t>40.02.50</t>
  </si>
  <si>
    <t>07.02.02.02.02</t>
  </si>
  <si>
    <t>Varsaminte din profitul net al regiilor autonome, societatilor si companiilor nationale</t>
  </si>
  <si>
    <t>21.20.02</t>
  </si>
  <si>
    <t>30.02.01</t>
  </si>
  <si>
    <t xml:space="preserve">Varsaminte din veniturile si/sau disponibilitatile institutiilor publice </t>
  </si>
  <si>
    <t>Cote defalcate din impozitul pe venit</t>
  </si>
  <si>
    <t>36.02.05</t>
  </si>
  <si>
    <t>21.31.02.01</t>
  </si>
  <si>
    <t>04.02.01</t>
  </si>
  <si>
    <t>Subventii din bugetul de stat pt trusouri nou-nascuti</t>
  </si>
  <si>
    <t>Taxe pe utilizarea bunurilor, autorizarea utilizarii bunurilor sau pe desfasurarea de activitati (rd.43+46+47)</t>
  </si>
  <si>
    <t>42.02.36</t>
  </si>
  <si>
    <t>16.02</t>
  </si>
  <si>
    <t>48.Incasari imputatii</t>
  </si>
  <si>
    <t>IV.  SUBVENTII (rd.99)</t>
  </si>
  <si>
    <t>34. Imp teren pj</t>
  </si>
  <si>
    <t>00.17</t>
  </si>
  <si>
    <t>07.02.02.02.03</t>
  </si>
  <si>
    <t>Restituiri de fonduri din finantarea bugetara a anilor precedenti</t>
  </si>
  <si>
    <t>21.22.02.05</t>
  </si>
  <si>
    <t>30.02.03</t>
  </si>
  <si>
    <t>Venituri din ajutoare de stat recuperate</t>
  </si>
  <si>
    <t>Sume alocate din cotele defalcate din impozitul pe venit pentru echilibrarea bugetelor locale</t>
  </si>
  <si>
    <t>36.02.11</t>
  </si>
  <si>
    <t>04.02.04</t>
  </si>
  <si>
    <t>Subventii de la alte administratii (rd. 122 la rd.125)</t>
  </si>
  <si>
    <t>Impozitul pe mijloacele de transport</t>
  </si>
  <si>
    <t>43.02</t>
  </si>
  <si>
    <t>16.02.02</t>
  </si>
  <si>
    <t>134.Debite de recuperat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</si>
</sst>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3">
    <font>
      <sz val="10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Sans"/>
      <family val="0"/>
    </font>
    <font>
      <sz val="9"/>
      <name val="Arial"/>
      <family val="0"/>
    </font>
    <font>
      <sz val="14"/>
      <name val="Arial"/>
      <family val="0"/>
    </font>
    <font>
      <sz val="9"/>
      <color indexed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4" fillId="2" borderId="7" xfId="0" applyNumberFormat="1" applyFont="1" applyFill="1" applyBorder="1" applyAlignment="1" applyProtection="1">
      <alignment horizontal="right" vertical="center"/>
      <protection/>
    </xf>
    <xf numFmtId="2" fontId="0" fillId="2" borderId="8" xfId="0" applyNumberFormat="1" applyFont="1" applyFill="1" applyBorder="1" applyAlignment="1" applyProtection="1">
      <alignment/>
      <protection/>
    </xf>
    <xf numFmtId="4" fontId="4" fillId="2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4" xfId="0" applyNumberFormat="1" applyFont="1" applyFill="1" applyBorder="1" applyAlignment="1" applyProtection="1">
      <alignment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4" fontId="3" fillId="0" borderId="29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4" fontId="4" fillId="2" borderId="32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34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2" borderId="32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4" fillId="2" borderId="17" xfId="0" applyNumberFormat="1" applyFont="1" applyFill="1" applyBorder="1" applyAlignment="1" applyProtection="1">
      <alignment horizontal="right" vertical="center"/>
      <protection/>
    </xf>
    <xf numFmtId="4" fontId="4" fillId="2" borderId="38" xfId="0" applyNumberFormat="1" applyFont="1" applyFill="1" applyBorder="1" applyAlignment="1" applyProtection="1">
      <alignment horizontal="right" vertical="center"/>
      <protection/>
    </xf>
    <xf numFmtId="0" fontId="0" fillId="0" borderId="39" xfId="0" applyNumberFormat="1" applyFont="1" applyFill="1" applyBorder="1" applyAlignment="1" applyProtection="1">
      <alignment horizontal="right" vertical="center" wrapText="1"/>
      <protection/>
    </xf>
    <xf numFmtId="0" fontId="9" fillId="0" borderId="40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0" fillId="2" borderId="39" xfId="0" applyNumberFormat="1" applyFont="1" applyFill="1" applyBorder="1" applyAlignment="1" applyProtection="1">
      <alignment horizontal="right" vertical="center" wrapText="1"/>
      <protection/>
    </xf>
    <xf numFmtId="4" fontId="4" fillId="2" borderId="24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3" fillId="0" borderId="42" xfId="0" applyNumberFormat="1" applyFont="1" applyFill="1" applyBorder="1" applyAlignment="1" applyProtection="1">
      <alignment horizontal="right" vertic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43" xfId="0" applyNumberFormat="1" applyFont="1" applyFill="1" applyBorder="1" applyAlignment="1" applyProtection="1">
      <alignment horizontal="right" vertical="center" wrapText="1"/>
      <protection/>
    </xf>
    <xf numFmtId="4" fontId="3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44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4" fontId="0" fillId="0" borderId="43" xfId="0" applyNumberFormat="1" applyFont="1" applyFill="1" applyBorder="1" applyAlignment="1" applyProtection="1">
      <alignment horizontal="right" vertical="center" wrapText="1"/>
      <protection/>
    </xf>
    <xf numFmtId="4" fontId="4" fillId="2" borderId="39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4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 horizontal="right" vertical="center" wrapText="1"/>
      <protection/>
    </xf>
    <xf numFmtId="4" fontId="4" fillId="0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NumberFormat="1" applyFont="1" applyFill="1" applyBorder="1" applyAlignment="1" applyProtection="1">
      <alignment/>
      <protection/>
    </xf>
    <xf numFmtId="0" fontId="0" fillId="2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2" borderId="6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ont="1" applyFill="1" applyBorder="1" applyAlignment="1" applyProtection="1">
      <alignment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2" borderId="3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3" fontId="0" fillId="0" borderId="43" xfId="0" applyNumberFormat="1" applyFont="1" applyFill="1" applyBorder="1" applyAlignment="1" applyProtection="1">
      <alignment horizontal="right" vertical="center"/>
      <protection locked="0"/>
    </xf>
    <xf numFmtId="4" fontId="4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0" fillId="3" borderId="24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/>
      <protection/>
    </xf>
    <xf numFmtId="0" fontId="4" fillId="0" borderId="39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0" fillId="0" borderId="31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4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4" fontId="0" fillId="0" borderId="51" xfId="0" applyNumberFormat="1" applyFont="1" applyFill="1" applyBorder="1" applyAlignment="1" applyProtection="1">
      <alignment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4" fillId="2" borderId="11" xfId="0" applyNumberFormat="1" applyFont="1" applyFill="1" applyBorder="1" applyAlignment="1" applyProtection="1">
      <alignment horizontal="right" vertical="center"/>
      <protection/>
    </xf>
    <xf numFmtId="4" fontId="4" fillId="0" borderId="40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4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12" fillId="0" borderId="40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25" xfId="0" applyNumberFormat="1" applyFont="1" applyFill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2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NumberFormat="1" applyFont="1" applyFill="1" applyBorder="1" applyAlignment="1" applyProtection="1">
      <alignment/>
      <protection/>
    </xf>
    <xf numFmtId="14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4" fontId="4" fillId="0" borderId="34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4" fontId="4" fillId="2" borderId="40" xfId="0" applyNumberFormat="1" applyFont="1" applyFill="1" applyBorder="1" applyAlignment="1" applyProtection="1">
      <alignment horizontal="right" vertical="center"/>
      <protection/>
    </xf>
    <xf numFmtId="4" fontId="0" fillId="0" borderId="3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4" fontId="3" fillId="0" borderId="17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4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48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left"/>
      <protection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152400</xdr:rowOff>
    </xdr:from>
    <xdr:to>
      <xdr:col>55</xdr:col>
      <xdr:colOff>161925</xdr:colOff>
      <xdr:row>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381000"/>
          <a:ext cx="7286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EXECUTIA  BUGETULUI  LOCAL  PE    ANUL  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6"/>
  <sheetViews>
    <sheetView tabSelected="1" zoomScaleSheetLayoutView="1" workbookViewId="0" topLeftCell="E1">
      <selection activeCell="BI8" sqref="BI8"/>
    </sheetView>
  </sheetViews>
  <sheetFormatPr defaultColWidth="9.140625" defaultRowHeight="12.75"/>
  <cols>
    <col min="1" max="1" width="4.421875" style="1" customWidth="1"/>
    <col min="2" max="2" width="76.00390625" style="1" customWidth="1"/>
    <col min="3" max="4" width="0.71875" style="1" hidden="1" customWidth="1"/>
    <col min="5" max="5" width="14.28125" style="1" customWidth="1"/>
    <col min="6" max="7" width="9.140625" style="1" hidden="1" customWidth="1"/>
    <col min="8" max="8" width="13.00390625" style="1" hidden="1" customWidth="1"/>
    <col min="9" max="9" width="14.57421875" style="1" hidden="1" customWidth="1"/>
    <col min="10" max="10" width="11.57421875" style="1" hidden="1" customWidth="1"/>
    <col min="11" max="11" width="11.140625" style="1" hidden="1" customWidth="1"/>
    <col min="12" max="12" width="11.57421875" style="1" hidden="1" customWidth="1"/>
    <col min="13" max="14" width="11.421875" style="1" hidden="1" customWidth="1"/>
    <col min="15" max="16" width="11.57421875" style="1" hidden="1" customWidth="1"/>
    <col min="17" max="17" width="10.57421875" style="1" hidden="1" customWidth="1"/>
    <col min="18" max="18" width="10.421875" style="1" hidden="1" customWidth="1"/>
    <col min="19" max="19" width="10.57421875" style="1" hidden="1" customWidth="1"/>
    <col min="20" max="20" width="12.421875" style="1" hidden="1" customWidth="1"/>
    <col min="21" max="21" width="13.57421875" style="1" hidden="1" customWidth="1"/>
    <col min="22" max="22" width="13.421875" style="1" hidden="1" customWidth="1"/>
    <col min="23" max="24" width="13.28125" style="1" hidden="1" customWidth="1"/>
    <col min="25" max="25" width="13.7109375" style="1" hidden="1" customWidth="1"/>
    <col min="26" max="26" width="0.71875" style="1" hidden="1" customWidth="1"/>
    <col min="27" max="28" width="13.28125" style="1" hidden="1" customWidth="1"/>
    <col min="29" max="29" width="13.421875" style="1" hidden="1" customWidth="1"/>
    <col min="30" max="30" width="11.28125" style="1" hidden="1" customWidth="1"/>
    <col min="31" max="31" width="11.7109375" style="1" hidden="1" customWidth="1"/>
    <col min="32" max="32" width="11.8515625" style="1" hidden="1" customWidth="1"/>
    <col min="33" max="33" width="11.421875" style="1" customWidth="1"/>
    <col min="34" max="34" width="11.7109375" style="1" hidden="1" customWidth="1"/>
    <col min="35" max="35" width="11.57421875" style="1" hidden="1" customWidth="1"/>
    <col min="36" max="36" width="11.421875" style="1" hidden="1" customWidth="1"/>
    <col min="37" max="37" width="11.28125" style="1" hidden="1" customWidth="1"/>
    <col min="38" max="38" width="11.140625" style="1" hidden="1" customWidth="1"/>
    <col min="39" max="40" width="11.28125" style="1" hidden="1" customWidth="1"/>
    <col min="41" max="41" width="11.00390625" style="1" hidden="1" customWidth="1"/>
    <col min="42" max="42" width="11.140625" style="1" hidden="1" customWidth="1"/>
    <col min="43" max="44" width="11.421875" style="1" hidden="1" customWidth="1"/>
    <col min="45" max="45" width="11.7109375" style="1" hidden="1" customWidth="1"/>
    <col min="46" max="46" width="12.00390625" style="1" hidden="1" customWidth="1"/>
    <col min="47" max="47" width="11.8515625" style="1" hidden="1" customWidth="1"/>
    <col min="48" max="49" width="11.421875" style="1" hidden="1" customWidth="1"/>
    <col min="50" max="50" width="12.140625" style="1" hidden="1" customWidth="1"/>
    <col min="51" max="52" width="12.7109375" style="1" hidden="1" customWidth="1"/>
    <col min="53" max="53" width="14.00390625" style="1" hidden="1" customWidth="1"/>
    <col min="54" max="54" width="15.7109375" style="1" hidden="1" customWidth="1"/>
    <col min="55" max="55" width="12.140625" style="1" customWidth="1"/>
    <col min="56" max="56" width="11.140625" style="1" customWidth="1"/>
    <col min="57" max="57" width="8.7109375" style="1" hidden="1" customWidth="1"/>
    <col min="58" max="58" width="12.421875" style="1" hidden="1" customWidth="1"/>
    <col min="59" max="256" width="9.140625" style="1" customWidth="1"/>
  </cols>
  <sheetData>
    <row r="1" spans="2:56" ht="18">
      <c r="B1" s="169"/>
      <c r="C1" s="3"/>
      <c r="D1" s="3"/>
      <c r="E1" s="3"/>
      <c r="F1" s="169"/>
      <c r="G1" s="169"/>
      <c r="L1" s="33"/>
      <c r="AI1" s="40"/>
      <c r="AK1" s="40"/>
      <c r="AM1" s="40"/>
      <c r="AO1" s="40"/>
      <c r="AQ1" s="40" t="s">
        <v>0</v>
      </c>
      <c r="BD1" s="241" t="s">
        <v>0</v>
      </c>
    </row>
    <row r="2" spans="5:43" ht="15" customHeight="1">
      <c r="E2" s="1" t="s">
        <v>20</v>
      </c>
      <c r="L2" s="33"/>
      <c r="Q2" s="269" t="s">
        <v>0</v>
      </c>
      <c r="V2" s="40" t="s">
        <v>0</v>
      </c>
      <c r="Y2" s="40" t="s">
        <v>0</v>
      </c>
      <c r="AA2" s="155" t="s">
        <v>21</v>
      </c>
      <c r="AF2" s="155" t="s">
        <v>22</v>
      </c>
      <c r="AH2" s="155" t="s">
        <v>23</v>
      </c>
      <c r="AI2" s="155"/>
      <c r="AJ2" s="155" t="s">
        <v>24</v>
      </c>
      <c r="AK2" s="155"/>
      <c r="AL2" s="155" t="s">
        <v>25</v>
      </c>
      <c r="AM2" s="155"/>
      <c r="AN2" s="155" t="s">
        <v>26</v>
      </c>
      <c r="AO2" s="155"/>
      <c r="AP2" s="155" t="s">
        <v>27</v>
      </c>
      <c r="AQ2" s="155"/>
    </row>
    <row r="3" spans="2:28" ht="15.75" hidden="1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V3" s="155" t="s">
        <v>47</v>
      </c>
      <c r="W3" s="155"/>
      <c r="Y3" s="155" t="s">
        <v>48</v>
      </c>
      <c r="Z3" s="155"/>
      <c r="AA3" s="3" t="s">
        <v>49</v>
      </c>
      <c r="AB3" s="3"/>
    </row>
    <row r="4" spans="2:34" ht="21.75" customHeight="1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AA4" s="213"/>
      <c r="AG4" s="230"/>
      <c r="AH4" s="230"/>
    </row>
    <row r="5" spans="2:34" ht="18.75" customHeigh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AG5" s="230"/>
      <c r="AH5" s="230"/>
    </row>
    <row r="6" spans="2:39" ht="10.5" customHeight="1">
      <c r="B6" s="230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AF6" s="241"/>
      <c r="AM6" s="241"/>
    </row>
    <row r="7" spans="2:58" ht="13.5">
      <c r="B7" s="3"/>
      <c r="C7" s="3"/>
      <c r="D7" s="3"/>
      <c r="E7" s="169"/>
      <c r="F7" s="169"/>
      <c r="G7" s="169"/>
      <c r="H7" s="3"/>
      <c r="I7" s="3"/>
      <c r="K7" s="229"/>
      <c r="AI7" s="229" t="s">
        <v>112</v>
      </c>
      <c r="AJ7" s="229"/>
      <c r="AK7" s="229"/>
      <c r="AM7" s="229"/>
      <c r="AO7" s="229"/>
      <c r="AQ7" s="229" t="s">
        <v>112</v>
      </c>
      <c r="AS7" s="229"/>
      <c r="AT7" s="3" t="s">
        <v>112</v>
      </c>
      <c r="AV7" s="229"/>
      <c r="AX7" s="229"/>
      <c r="BD7" s="66" t="s">
        <v>112</v>
      </c>
      <c r="BF7" s="229" t="s">
        <v>112</v>
      </c>
    </row>
    <row r="8" spans="1:58" ht="12.75" customHeight="1">
      <c r="A8" s="57" t="s">
        <v>126</v>
      </c>
      <c r="B8" s="65"/>
      <c r="C8" s="100"/>
      <c r="D8" s="121" t="s">
        <v>127</v>
      </c>
      <c r="E8" s="121" t="s">
        <v>127</v>
      </c>
      <c r="F8" s="121" t="s">
        <v>128</v>
      </c>
      <c r="G8" s="134" t="s">
        <v>129</v>
      </c>
      <c r="H8" s="22" t="s">
        <v>130</v>
      </c>
      <c r="I8" s="22" t="s">
        <v>131</v>
      </c>
      <c r="J8" s="22" t="s">
        <v>132</v>
      </c>
      <c r="K8" s="121" t="s">
        <v>133</v>
      </c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22"/>
      <c r="X8" s="174"/>
      <c r="Y8" s="174"/>
      <c r="Z8" s="174"/>
      <c r="AA8" s="174"/>
      <c r="AB8" s="21" t="s">
        <v>134</v>
      </c>
      <c r="AC8" s="21" t="s">
        <v>129</v>
      </c>
      <c r="AD8" s="22"/>
      <c r="AE8" s="22"/>
      <c r="AF8" s="21" t="s">
        <v>135</v>
      </c>
      <c r="AG8" s="183" t="s">
        <v>136</v>
      </c>
      <c r="AH8" s="21" t="s">
        <v>137</v>
      </c>
      <c r="AI8" s="21" t="s">
        <v>128</v>
      </c>
      <c r="AJ8" s="21" t="s">
        <v>137</v>
      </c>
      <c r="AK8" s="21" t="s">
        <v>128</v>
      </c>
      <c r="AL8" s="139"/>
      <c r="AM8" s="139"/>
      <c r="AN8" s="174"/>
      <c r="AO8" s="174"/>
      <c r="AP8" s="174"/>
      <c r="AQ8" s="174"/>
      <c r="AR8" s="208"/>
      <c r="AS8" s="22" t="s">
        <v>138</v>
      </c>
      <c r="AT8" s="264"/>
      <c r="AU8" s="174"/>
      <c r="AV8" s="22" t="s">
        <v>128</v>
      </c>
      <c r="AW8" s="174"/>
      <c r="AX8" s="180" t="s">
        <v>128</v>
      </c>
      <c r="AY8" s="174"/>
      <c r="AZ8" s="22" t="s">
        <v>128</v>
      </c>
      <c r="BA8" s="22" t="s">
        <v>129</v>
      </c>
      <c r="BB8" s="174"/>
      <c r="BC8" s="22" t="s">
        <v>136</v>
      </c>
      <c r="BD8" s="22" t="s">
        <v>129</v>
      </c>
      <c r="BE8" s="264"/>
      <c r="BF8" s="22" t="s">
        <v>144</v>
      </c>
    </row>
    <row r="9" spans="1:58" ht="13.5" customHeight="1">
      <c r="A9" s="44"/>
      <c r="B9" s="191" t="s">
        <v>155</v>
      </c>
      <c r="C9" s="31"/>
      <c r="D9" s="189"/>
      <c r="E9" s="189"/>
      <c r="F9" s="189"/>
      <c r="G9" s="92"/>
      <c r="H9" s="36"/>
      <c r="I9" s="36"/>
      <c r="J9" s="36" t="s">
        <v>128</v>
      </c>
      <c r="K9" s="189" t="s">
        <v>128</v>
      </c>
      <c r="L9" s="36" t="s">
        <v>137</v>
      </c>
      <c r="M9" s="36" t="s">
        <v>138</v>
      </c>
      <c r="N9" s="36" t="s">
        <v>137</v>
      </c>
      <c r="O9" s="36" t="s">
        <v>128</v>
      </c>
      <c r="P9" s="36" t="s">
        <v>137</v>
      </c>
      <c r="Q9" s="36" t="s">
        <v>138</v>
      </c>
      <c r="R9" s="36" t="s">
        <v>137</v>
      </c>
      <c r="S9" s="36" t="s">
        <v>138</v>
      </c>
      <c r="T9" s="36" t="s">
        <v>129</v>
      </c>
      <c r="U9" s="36" t="s">
        <v>129</v>
      </c>
      <c r="V9" s="36" t="s">
        <v>137</v>
      </c>
      <c r="W9" s="36" t="s">
        <v>138</v>
      </c>
      <c r="X9" s="36" t="s">
        <v>129</v>
      </c>
      <c r="Y9" s="36" t="s">
        <v>137</v>
      </c>
      <c r="Z9" s="36" t="s">
        <v>138</v>
      </c>
      <c r="AA9" s="36" t="s">
        <v>137</v>
      </c>
      <c r="AB9" s="143"/>
      <c r="AC9" s="143"/>
      <c r="AD9" s="36" t="s">
        <v>156</v>
      </c>
      <c r="AE9" s="36"/>
      <c r="AF9" s="143"/>
      <c r="AG9" s="135" t="s">
        <v>157</v>
      </c>
      <c r="AH9" s="34"/>
      <c r="AI9" s="34"/>
      <c r="AJ9" s="34"/>
      <c r="AK9" s="34"/>
      <c r="AL9" s="36" t="s">
        <v>137</v>
      </c>
      <c r="AM9" s="36" t="s">
        <v>138</v>
      </c>
      <c r="AN9" s="36" t="s">
        <v>137</v>
      </c>
      <c r="AO9" s="36" t="s">
        <v>138</v>
      </c>
      <c r="AP9" s="36" t="s">
        <v>137</v>
      </c>
      <c r="AQ9" s="36" t="s">
        <v>138</v>
      </c>
      <c r="AR9" s="130" t="s">
        <v>137</v>
      </c>
      <c r="AS9" s="36" t="s">
        <v>158</v>
      </c>
      <c r="AT9" s="47" t="s">
        <v>129</v>
      </c>
      <c r="AU9" s="36" t="s">
        <v>137</v>
      </c>
      <c r="AV9" s="36" t="s">
        <v>158</v>
      </c>
      <c r="AW9" s="36" t="s">
        <v>137</v>
      </c>
      <c r="AX9" s="130" t="s">
        <v>158</v>
      </c>
      <c r="AY9" s="36" t="s">
        <v>137</v>
      </c>
      <c r="AZ9" s="36" t="s">
        <v>161</v>
      </c>
      <c r="BA9" s="36" t="s">
        <v>163</v>
      </c>
      <c r="BB9" s="36" t="s">
        <v>137</v>
      </c>
      <c r="BC9" s="36" t="s">
        <v>165</v>
      </c>
      <c r="BD9" s="225">
        <v>39813</v>
      </c>
      <c r="BE9" s="47" t="s">
        <v>156</v>
      </c>
      <c r="BF9" s="36" t="s">
        <v>128</v>
      </c>
    </row>
    <row r="10" spans="1:58" ht="16.5" customHeight="1">
      <c r="A10" s="149" t="s">
        <v>175</v>
      </c>
      <c r="B10" s="108"/>
      <c r="C10" s="181" t="s">
        <v>177</v>
      </c>
      <c r="D10" s="181">
        <v>2005</v>
      </c>
      <c r="E10" s="189"/>
      <c r="F10" s="189">
        <v>2005</v>
      </c>
      <c r="G10" s="92" t="s">
        <v>178</v>
      </c>
      <c r="H10" s="13">
        <v>2006</v>
      </c>
      <c r="I10" s="13" t="s">
        <v>179</v>
      </c>
      <c r="J10" s="13" t="s">
        <v>180</v>
      </c>
      <c r="K10" s="13">
        <v>2007</v>
      </c>
      <c r="L10" s="255"/>
      <c r="M10" s="97" t="s">
        <v>161</v>
      </c>
      <c r="N10" s="20"/>
      <c r="O10" s="97" t="s">
        <v>161</v>
      </c>
      <c r="P10" s="20"/>
      <c r="Q10" s="97" t="s">
        <v>161</v>
      </c>
      <c r="R10" s="20"/>
      <c r="S10" s="97" t="s">
        <v>161</v>
      </c>
      <c r="T10" s="97" t="s">
        <v>181</v>
      </c>
      <c r="U10" s="97" t="s">
        <v>182</v>
      </c>
      <c r="V10" s="20"/>
      <c r="W10" s="97" t="s">
        <v>161</v>
      </c>
      <c r="X10" s="97" t="s">
        <v>183</v>
      </c>
      <c r="Y10" s="20"/>
      <c r="Z10" s="97" t="s">
        <v>161</v>
      </c>
      <c r="AA10" s="20"/>
      <c r="AB10" s="97">
        <v>2007</v>
      </c>
      <c r="AC10" s="97" t="s">
        <v>184</v>
      </c>
      <c r="AD10" s="97"/>
      <c r="AE10" s="97"/>
      <c r="AF10" s="97">
        <v>2008</v>
      </c>
      <c r="AG10" s="176">
        <v>2008</v>
      </c>
      <c r="AH10" s="98"/>
      <c r="AI10" s="190" t="s">
        <v>158</v>
      </c>
      <c r="AJ10" s="98"/>
      <c r="AK10" s="190" t="s">
        <v>158</v>
      </c>
      <c r="AL10" s="255"/>
      <c r="AM10" s="97" t="s">
        <v>158</v>
      </c>
      <c r="AN10" s="20"/>
      <c r="AO10" s="97" t="s">
        <v>158</v>
      </c>
      <c r="AP10" s="20"/>
      <c r="AQ10" s="97" t="s">
        <v>158</v>
      </c>
      <c r="AR10" s="79"/>
      <c r="AS10" s="97">
        <v>2008</v>
      </c>
      <c r="AT10" s="275" t="s">
        <v>185</v>
      </c>
      <c r="AU10" s="20"/>
      <c r="AV10" s="20"/>
      <c r="AW10" s="20"/>
      <c r="AX10" s="79"/>
      <c r="AY10" s="20"/>
      <c r="AZ10" s="97">
        <v>2008</v>
      </c>
      <c r="BA10" s="20"/>
      <c r="BB10" s="20"/>
      <c r="BC10" s="97">
        <v>2008</v>
      </c>
      <c r="BD10" s="217"/>
      <c r="BE10" s="122"/>
      <c r="BF10" s="97">
        <v>2009</v>
      </c>
    </row>
    <row r="11" spans="1:58" ht="16.5">
      <c r="A11" s="208"/>
      <c r="B11" s="73" t="s">
        <v>200</v>
      </c>
      <c r="C11" s="126"/>
      <c r="D11" s="109"/>
      <c r="E11" s="43" t="s">
        <v>202</v>
      </c>
      <c r="F11" s="126"/>
      <c r="G11" s="109"/>
      <c r="H11" s="121">
        <v>1</v>
      </c>
      <c r="I11" s="181">
        <v>2</v>
      </c>
      <c r="J11" s="27">
        <v>2</v>
      </c>
      <c r="K11" s="121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57" t="s">
        <v>203</v>
      </c>
      <c r="AH11" s="22" t="s">
        <v>204</v>
      </c>
      <c r="AI11" s="22" t="s">
        <v>205</v>
      </c>
      <c r="AJ11" s="22"/>
      <c r="AK11" s="22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208"/>
      <c r="AY11" s="174"/>
      <c r="AZ11" s="174"/>
      <c r="BA11" s="174"/>
      <c r="BB11" s="174"/>
      <c r="BC11" s="174"/>
      <c r="BD11" s="174"/>
      <c r="BE11" s="264"/>
      <c r="BF11" s="174"/>
    </row>
    <row r="12" spans="1:256" ht="12.75" customHeight="1">
      <c r="A12" s="162">
        <v>1</v>
      </c>
      <c r="B12" s="63" t="s">
        <v>224</v>
      </c>
      <c r="C12" s="80">
        <v>1</v>
      </c>
      <c r="D12" s="114" t="s">
        <v>226</v>
      </c>
      <c r="E12" s="146" t="s">
        <v>226</v>
      </c>
      <c r="F12" s="111">
        <f>SUM(F14+F155+F171)</f>
        <v>270678.8</v>
      </c>
      <c r="G12" s="154">
        <f>SUM(G14+G155+G171)</f>
        <v>234178.55</v>
      </c>
      <c r="H12" s="10">
        <f>SUM(H14+H155+H171)</f>
        <v>372181.97</v>
      </c>
      <c r="I12" s="12">
        <f>SUM(I14+I155+I171)</f>
        <v>540481801</v>
      </c>
      <c r="J12" s="12">
        <f>SUM(J14+J155+J171)</f>
        <v>360381.76999999996</v>
      </c>
      <c r="K12" s="154">
        <f>SUM(K14+K155+K171)</f>
        <v>360243</v>
      </c>
      <c r="L12" s="49">
        <f>SUM(L14+L155+L171)</f>
        <v>10375</v>
      </c>
      <c r="M12" s="203">
        <f>SUM(M14+M155+M171)</f>
        <v>370618</v>
      </c>
      <c r="N12" s="203">
        <f>SUM(N14+N155+N171)</f>
        <v>7143</v>
      </c>
      <c r="O12" s="49">
        <f>SUM(O14+O155+O171)</f>
        <v>377761</v>
      </c>
      <c r="P12" s="203">
        <f>SUM(P14+P155+P171)</f>
        <v>10315</v>
      </c>
      <c r="Q12" s="203">
        <f>SUM(Q14+Q155+Q171)</f>
        <v>393519</v>
      </c>
      <c r="R12" s="203">
        <f>SUM(R14+R155+R171)</f>
        <v>8761</v>
      </c>
      <c r="S12" s="203">
        <f>SUM(S14+S155+S171)</f>
        <v>402280</v>
      </c>
      <c r="T12" s="203">
        <f>SUM(T14+T155+T171)</f>
        <v>252609</v>
      </c>
      <c r="U12" s="203">
        <f>SUM(U14+U155+U171)</f>
        <v>284093</v>
      </c>
      <c r="V12" s="203">
        <f>SUM(V14+V155+V171)</f>
        <v>11339</v>
      </c>
      <c r="W12" s="203">
        <f>SUM(W14+W155+W171)</f>
        <v>413959</v>
      </c>
      <c r="X12" s="203">
        <f>SUM(X14+X155+X171)</f>
        <v>353791</v>
      </c>
      <c r="Y12" s="203">
        <f>SUM(Y14+Y155+Y171)</f>
        <v>-18035</v>
      </c>
      <c r="Z12" s="203">
        <f>SUM(Z14+Z155+Z171)</f>
        <v>395924</v>
      </c>
      <c r="AA12" s="203">
        <f>SUM(AA14+AA155+AA171)</f>
        <v>45</v>
      </c>
      <c r="AB12" s="203">
        <f>SUM(AB14+AB155+AB171)</f>
        <v>395969</v>
      </c>
      <c r="AC12" s="203">
        <f>SUM(AC14+AC155+AC171)</f>
        <v>372171</v>
      </c>
      <c r="AD12" s="14">
        <f>AC12/AB12*100</f>
        <v>93.98993355540459</v>
      </c>
      <c r="AE12" s="103">
        <f>AB12*1.04</f>
        <v>411807.76</v>
      </c>
      <c r="AF12" s="203">
        <f>SUM(AF14+AF155+AF171)</f>
        <v>368329.64</v>
      </c>
      <c r="AG12" s="49">
        <f>SUM(AG14+AG155+AG164+AG171)</f>
        <v>400663</v>
      </c>
      <c r="AH12" s="49">
        <f>SUM(AH14+AH155+AH164+AH171)</f>
        <v>6000</v>
      </c>
      <c r="AI12" s="203">
        <f>SUM(AI14+AI155+AI164+AI171)</f>
        <v>406663</v>
      </c>
      <c r="AJ12" s="203">
        <f>SUM(AJ14+AJ155+AJ164+AJ171)</f>
        <v>4760</v>
      </c>
      <c r="AK12" s="203">
        <f>SUM(AK14+AK155+AK164+AK171)</f>
        <v>411423</v>
      </c>
      <c r="AL12" s="203">
        <f>SUM(AL14+AL155+AL164+AL171)</f>
        <v>5476</v>
      </c>
      <c r="AM12" s="203">
        <f>SUM(AM14+AM155+AM164+AM171)</f>
        <v>416899</v>
      </c>
      <c r="AN12" s="203">
        <f>SUM(AN14+AN155+AN164+AN171)</f>
        <v>1674</v>
      </c>
      <c r="AO12" s="203">
        <f>SUM(AO14+AO155+AO164+AO171)</f>
        <v>418573</v>
      </c>
      <c r="AP12" s="203">
        <f>SUM(AP14+AP155+AP164+AP171)</f>
        <v>8725</v>
      </c>
      <c r="AQ12" s="203">
        <f>SUM(AQ14+AQ155+AQ164+AQ171)</f>
        <v>427298</v>
      </c>
      <c r="AR12" s="203">
        <f>SUM(AR14+AR155+AR164+AR171)</f>
        <v>5296</v>
      </c>
      <c r="AS12" s="203">
        <f>SUM(AS14+AS155+AS164+AS171)</f>
        <v>432594</v>
      </c>
      <c r="AT12" s="203">
        <f>SUM(AT14+AT155+AT164+AT171)</f>
        <v>323797</v>
      </c>
      <c r="AU12" s="203">
        <f>SUM(AU14+AU155+AU164+AU171)</f>
        <v>6779</v>
      </c>
      <c r="AV12" s="203">
        <f>SUM(AV14+AV155+AV164+AV171)</f>
        <v>439373</v>
      </c>
      <c r="AW12" s="203">
        <f>SUM(AW14+AW155+AW164+AW171)</f>
        <v>33696</v>
      </c>
      <c r="AX12" s="203">
        <f>SUM(AX14+AX155+AX164+AX171)</f>
        <v>473069</v>
      </c>
      <c r="AY12" s="203">
        <f>SUM(AY14+AY155+AY164+AY171)</f>
        <v>2106</v>
      </c>
      <c r="AZ12" s="203">
        <f>SUM(AZ14+AZ155+AZ164+AZ171)</f>
        <v>475175</v>
      </c>
      <c r="BA12" s="203">
        <f>SUM(BA14+BA155+BA164+BA171)</f>
        <v>408474</v>
      </c>
      <c r="BB12" s="203">
        <f>SUM(BB14+BB155+BB164+BB171)</f>
        <v>-3538</v>
      </c>
      <c r="BC12" s="49">
        <f>SUM(BC14+BC155+BC164+BC171)</f>
        <v>471637</v>
      </c>
      <c r="BD12" s="49">
        <f>SUM(BD14+BD155+BD164+BD171)</f>
        <v>433457</v>
      </c>
      <c r="BE12" s="70" t="e">
        <f>SUM(BE14+BE155+BE164+BE171)</f>
        <v>#DIV/0!</v>
      </c>
      <c r="BF12" s="49">
        <f>SUM(BF14+BF155+BF164+BF171+BF201)</f>
        <v>480296</v>
      </c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  <c r="IO12" s="256"/>
      <c r="IP12" s="256"/>
      <c r="IQ12" s="256"/>
      <c r="IR12" s="256"/>
      <c r="IS12" s="256"/>
      <c r="IT12" s="256"/>
      <c r="IU12" s="256"/>
      <c r="IV12" s="256"/>
    </row>
    <row r="13" spans="1:58" ht="13.5" customHeight="1">
      <c r="A13" s="182">
        <v>2</v>
      </c>
      <c r="B13" s="239" t="s">
        <v>242</v>
      </c>
      <c r="C13" s="184">
        <v>2</v>
      </c>
      <c r="D13" s="60" t="s">
        <v>243</v>
      </c>
      <c r="E13" s="171" t="s">
        <v>243</v>
      </c>
      <c r="F13" s="81">
        <f>SUM(F14-F59+F155)</f>
        <v>163535.63999999998</v>
      </c>
      <c r="G13" s="249">
        <f>SUM(G14-G59+G155)</f>
        <v>127154.58999999998</v>
      </c>
      <c r="H13" s="75">
        <f>SUM(H14-H59+H155)</f>
        <v>216864.32999999996</v>
      </c>
      <c r="I13" s="253">
        <f>SUM(I14-I59+I155)</f>
        <v>490731801</v>
      </c>
      <c r="J13" s="253">
        <f>SUM(J14-J59+J155)</f>
        <v>206035.06999999998</v>
      </c>
      <c r="K13" s="249">
        <f>SUM(K14-K59+K155)</f>
        <v>242041</v>
      </c>
      <c r="L13" s="223">
        <f>SUM(L14-L59+L155)</f>
        <v>0</v>
      </c>
      <c r="M13" s="69">
        <f>SUM(M14-M59+M155)</f>
        <v>242041</v>
      </c>
      <c r="N13" s="69">
        <f>SUM(N14-N59+N155)</f>
        <v>2062</v>
      </c>
      <c r="O13" s="223">
        <f>SUM(O14-O59+O155)</f>
        <v>244103</v>
      </c>
      <c r="P13" s="69">
        <f>SUM(P14-P59+P155)</f>
        <v>315</v>
      </c>
      <c r="Q13" s="69">
        <f>SUM(Q14-Q59+Q155)</f>
        <v>245103</v>
      </c>
      <c r="R13" s="69">
        <f>SUM(R14-R59+R155)</f>
        <v>268</v>
      </c>
      <c r="S13" s="69">
        <f>SUM(S14-S59+S155)</f>
        <v>245371</v>
      </c>
      <c r="T13" s="69">
        <f>SUM(T14-T59+T155)</f>
        <v>150311</v>
      </c>
      <c r="U13" s="69">
        <f>SUM(U14-U59+U155)</f>
        <v>173549</v>
      </c>
      <c r="V13" s="69">
        <f>SUM(V14-V59+V155)</f>
        <v>258</v>
      </c>
      <c r="W13" s="69">
        <f>SUM(W14-W59+W155)</f>
        <v>245629</v>
      </c>
      <c r="X13" s="69">
        <f>SUM(X14-X59+X155)</f>
        <v>207884</v>
      </c>
      <c r="Y13" s="69">
        <f>SUM(Y14-Y59+Y155)</f>
        <v>-13371</v>
      </c>
      <c r="Z13" s="69">
        <f>SUM(Z14-Z59+Z155)</f>
        <v>232258</v>
      </c>
      <c r="AA13" s="69">
        <f>SUM(AA14-AA59+AA155)</f>
        <v>36</v>
      </c>
      <c r="AB13" s="69">
        <f>SUM(AB14-AB59+AB155)</f>
        <v>232294</v>
      </c>
      <c r="AC13" s="69">
        <f>SUM(AC14-AC59+AC155)</f>
        <v>214368</v>
      </c>
      <c r="AD13" s="159">
        <f>AC13/AB13*100</f>
        <v>92.28305509397575</v>
      </c>
      <c r="AE13" s="17">
        <f>AB13*1.04</f>
        <v>241585.76</v>
      </c>
      <c r="AF13" s="69">
        <f>SUM(AF14-AF59+AF155)</f>
        <v>243036.60000000003</v>
      </c>
      <c r="AG13" s="223">
        <f>SUM(AG14-AG59-AG152+AG155+AG164)</f>
        <v>268783</v>
      </c>
      <c r="AH13" s="223">
        <f>SUM(AH14-AH59+AH155+AH164)</f>
        <v>6000</v>
      </c>
      <c r="AI13" s="69">
        <f>SUM(AI14-AI59-AI152+AI155+AI164)</f>
        <v>274783</v>
      </c>
      <c r="AJ13" s="69">
        <f>SUM(AJ14-AJ59-AJ152+AJ155+AJ164)</f>
        <v>0</v>
      </c>
      <c r="AK13" s="69">
        <f>SUM(AK14-AK59-AK152+AK155+AK164)</f>
        <v>274783</v>
      </c>
      <c r="AL13" s="69">
        <f>SUM(AL14-AL59-AL152+AL155+AL164)</f>
        <v>0</v>
      </c>
      <c r="AM13" s="69">
        <f>SUM(AM14-AM59-AM152+AM155+AM164)</f>
        <v>274783</v>
      </c>
      <c r="AN13" s="69">
        <f>SUM(AN14-AN59-AN152+AN155+AN164)</f>
        <v>0</v>
      </c>
      <c r="AO13" s="69">
        <f>SUM(AO14-AO59-AO152+AO155+AO164)</f>
        <v>274783</v>
      </c>
      <c r="AP13" s="69">
        <f>SUM(AP14-AP59-AP152+AP155+AP164)</f>
        <v>8675</v>
      </c>
      <c r="AQ13" s="69">
        <f>SUM(AQ14-AQ59-AQ152+AQ155+AQ164)</f>
        <v>283458</v>
      </c>
      <c r="AR13" s="69">
        <f>SUM(AR14-AR59-AR152+AR155+AR164)</f>
        <v>0</v>
      </c>
      <c r="AS13" s="69">
        <f>SUM(AS14-AS59-AS152+AS155+AS164)</f>
        <v>283458</v>
      </c>
      <c r="AT13" s="69">
        <f>SUM(AT14-AT59-AT152+AT155+AT164)</f>
        <v>202191</v>
      </c>
      <c r="AU13" s="69">
        <f>SUM(AU14-AU59-AU152+AU155+AU164)</f>
        <v>0</v>
      </c>
      <c r="AV13" s="69">
        <f>SUM(AV14-AV59-AV152+AV155+AV164)</f>
        <v>283458</v>
      </c>
      <c r="AW13" s="69">
        <f>SUM(AW14-AW59-AW152+AW155+AW164)</f>
        <v>11718</v>
      </c>
      <c r="AX13" s="69">
        <f>SUM(AX14-AX59-AX152+AX155+AX164)</f>
        <v>295176</v>
      </c>
      <c r="AY13" s="69">
        <f>SUM(AY14-AY59-AY152+AY155+AY164)</f>
        <v>4381</v>
      </c>
      <c r="AZ13" s="69">
        <f>SUM(AZ14-AZ59-AZ152+AZ155+AZ164)</f>
        <v>299557</v>
      </c>
      <c r="BA13" s="69">
        <f>SUM(BA14-BA59-BA152+BA155+BA164)</f>
        <v>254820</v>
      </c>
      <c r="BB13" s="69">
        <f>SUM(BB14-BB59-BB152+BB155+BB164)</f>
        <v>-6261</v>
      </c>
      <c r="BC13" s="223">
        <f>SUM(BC14-BC59-BC152+BC155+BC164)</f>
        <v>293296</v>
      </c>
      <c r="BD13" s="223">
        <f>SUM(BD14-BD59-BD152+BD155+BD164)</f>
        <v>261546</v>
      </c>
      <c r="BE13" s="166" t="e">
        <f>SUM(BE14-BE59-BE152+BE155+BE164)</f>
        <v>#DIV/0!</v>
      </c>
      <c r="BF13" s="223">
        <f>SUM(BF14-BF59-BF152+BF155+BF164)</f>
        <v>304483</v>
      </c>
    </row>
    <row r="14" spans="1:58" ht="13.5" customHeight="1">
      <c r="A14" s="182">
        <v>3</v>
      </c>
      <c r="B14" s="158" t="s">
        <v>259</v>
      </c>
      <c r="C14" s="202">
        <v>3</v>
      </c>
      <c r="D14" s="50" t="s">
        <v>260</v>
      </c>
      <c r="E14" s="170" t="s">
        <v>260</v>
      </c>
      <c r="F14" s="153">
        <f>SUM(F15+F94)</f>
        <v>258748.47999999998</v>
      </c>
      <c r="G14" s="233">
        <f>SUM(G15+G94)</f>
        <v>223054.43999999997</v>
      </c>
      <c r="H14" s="120">
        <f>SUM(H15+H94)</f>
        <v>365643.23</v>
      </c>
      <c r="I14" s="204">
        <f>SUM(I15+I94)</f>
        <v>524606801</v>
      </c>
      <c r="J14" s="204">
        <f>SUM(J15+J94)</f>
        <v>353395.12</v>
      </c>
      <c r="K14" s="233">
        <f>SUM(K15+K94)</f>
        <v>343831</v>
      </c>
      <c r="L14" s="17">
        <f>SUM(L15+L94)</f>
        <v>10000</v>
      </c>
      <c r="M14" s="159">
        <f>SUM(M15+M94)</f>
        <v>353831</v>
      </c>
      <c r="N14" s="159">
        <f>SUM(N15+N94)</f>
        <v>2062</v>
      </c>
      <c r="O14" s="17">
        <f>SUM(O15+O94)</f>
        <v>355893</v>
      </c>
      <c r="P14" s="159">
        <f>SUM(P15+P94)</f>
        <v>10315</v>
      </c>
      <c r="Q14" s="159">
        <f>SUM(Q15+Q94)</f>
        <v>366893</v>
      </c>
      <c r="R14" s="159">
        <f>SUM(R15+R94)</f>
        <v>268</v>
      </c>
      <c r="S14" s="159">
        <f>SUM(S15+S94)</f>
        <v>367161</v>
      </c>
      <c r="T14" s="159">
        <f>SUM(T15+T94)</f>
        <v>233904</v>
      </c>
      <c r="U14" s="159">
        <f>SUM(U15+U94)</f>
        <v>265306</v>
      </c>
      <c r="V14" s="159">
        <f>SUM(V15+V94)</f>
        <v>5339</v>
      </c>
      <c r="W14" s="159">
        <f>SUM(W15+W94)</f>
        <v>372500</v>
      </c>
      <c r="X14" s="159">
        <f>SUM(X15+X94)</f>
        <v>315836</v>
      </c>
      <c r="Y14" s="159">
        <f>SUM(Y15+Y94)</f>
        <v>-17364</v>
      </c>
      <c r="Z14" s="159">
        <f>SUM(Z15+Z94)</f>
        <v>355136</v>
      </c>
      <c r="AA14" s="159">
        <f>SUM(AA15+AA94)</f>
        <v>45</v>
      </c>
      <c r="AB14" s="159">
        <f>SUM(AB15+AB94)</f>
        <v>355181</v>
      </c>
      <c r="AC14" s="159">
        <f>SUM(AC15+AC94)</f>
        <v>334360</v>
      </c>
      <c r="AD14" s="159">
        <f>AC14/AB14*100</f>
        <v>94.13791841342865</v>
      </c>
      <c r="AE14" s="17">
        <f>AB14*1.04</f>
        <v>369388.24</v>
      </c>
      <c r="AF14" s="159">
        <f>SUM(AF15+AF94)</f>
        <v>364799.96</v>
      </c>
      <c r="AG14" s="17">
        <f>SUM(AG15+AG94)</f>
        <v>385328</v>
      </c>
      <c r="AH14" s="17">
        <f>SUM(AH15+AH94)</f>
        <v>6000</v>
      </c>
      <c r="AI14" s="159">
        <f>SUM(AI15+AI94)</f>
        <v>391328</v>
      </c>
      <c r="AJ14" s="159">
        <f>SUM(AJ15+AJ94)</f>
        <v>0</v>
      </c>
      <c r="AK14" s="159">
        <f>SUM(AK15+AK94)</f>
        <v>391328</v>
      </c>
      <c r="AL14" s="159">
        <f>SUM(AL15+AL94)</f>
        <v>0</v>
      </c>
      <c r="AM14" s="159">
        <f>SUM(AM15+AM94)</f>
        <v>391328</v>
      </c>
      <c r="AN14" s="159">
        <f>SUM(AN15+AN94)</f>
        <v>0</v>
      </c>
      <c r="AO14" s="159">
        <f>SUM(AO15+AO94)</f>
        <v>391328</v>
      </c>
      <c r="AP14" s="159">
        <f>SUM(AP15+AP94)</f>
        <v>8675</v>
      </c>
      <c r="AQ14" s="159">
        <f>SUM(AQ15+AQ94)</f>
        <v>400003</v>
      </c>
      <c r="AR14" s="159">
        <f>SUM(AR15+AR94)</f>
        <v>0</v>
      </c>
      <c r="AS14" s="159">
        <f>SUM(AS15+AS94)</f>
        <v>400003</v>
      </c>
      <c r="AT14" s="159">
        <f>SUM(AT15+AT94)</f>
        <v>301792</v>
      </c>
      <c r="AU14" s="159">
        <f>SUM(AU15+AU94)</f>
        <v>0</v>
      </c>
      <c r="AV14" s="159">
        <f>SUM(AV15+AV94)</f>
        <v>400003</v>
      </c>
      <c r="AW14" s="159">
        <f>SUM(AW15+AW94)</f>
        <v>32816</v>
      </c>
      <c r="AX14" s="159">
        <f>SUM(AX15+AX94)</f>
        <v>432819</v>
      </c>
      <c r="AY14" s="159">
        <f>SUM(AY15+AY94)</f>
        <v>3131</v>
      </c>
      <c r="AZ14" s="159">
        <f>SUM(AZ15+AZ94)</f>
        <v>435950</v>
      </c>
      <c r="BA14" s="159">
        <f>SUM(BA15+BA94)</f>
        <v>373382</v>
      </c>
      <c r="BB14" s="159">
        <f>SUM(BB15+BB94)</f>
        <v>-4434</v>
      </c>
      <c r="BC14" s="17">
        <f>SUM(BC15+BC94)</f>
        <v>431516</v>
      </c>
      <c r="BD14" s="17">
        <f>SUM(BD15+BD94)</f>
        <v>392537</v>
      </c>
      <c r="BE14" s="274" t="e">
        <f>SUM(BE15+BE94)</f>
        <v>#DIV/0!</v>
      </c>
      <c r="BF14" s="17">
        <f>SUM(BF15+BF94)</f>
        <v>457983</v>
      </c>
    </row>
    <row r="15" spans="1:58" ht="13.5" customHeight="1">
      <c r="A15" s="182">
        <v>4</v>
      </c>
      <c r="B15" s="158" t="s">
        <v>274</v>
      </c>
      <c r="C15" s="202">
        <v>4</v>
      </c>
      <c r="D15" s="50" t="s">
        <v>275</v>
      </c>
      <c r="E15" s="170" t="s">
        <v>275</v>
      </c>
      <c r="F15" s="153">
        <f>SUM(F16+F35+F58+F91)</f>
        <v>233809.81</v>
      </c>
      <c r="G15" s="233">
        <f>SUM(G16+G35+G58+G91)</f>
        <v>208712.36</v>
      </c>
      <c r="H15" s="120">
        <f>SUM(H16+H32+H35+H58+H91)</f>
        <v>338372.69</v>
      </c>
      <c r="I15" s="204">
        <f>SUM(I16+I32+I35+I58+I91)</f>
        <v>493345336</v>
      </c>
      <c r="J15" s="204">
        <f>SUM(J16+J32+J35+J58+J91)</f>
        <v>330880.5</v>
      </c>
      <c r="K15" s="233">
        <f>SUM(K16+K32+K35+K58+K91)</f>
        <v>303616</v>
      </c>
      <c r="L15" s="17">
        <f>SUM(L16+L32+L35+L58+L91)</f>
        <v>10000</v>
      </c>
      <c r="M15" s="159">
        <f>SUM(M16+M32+M35+M58+M91)</f>
        <v>313616</v>
      </c>
      <c r="N15" s="159">
        <f>SUM(N16+N32+N35+N58+N91)</f>
        <v>0</v>
      </c>
      <c r="O15" s="17">
        <f>SUM(O16+O32+O35+O58+O91)</f>
        <v>313616</v>
      </c>
      <c r="P15" s="159">
        <f>SUM(P16+P32+P35+P58+P91)</f>
        <v>10000</v>
      </c>
      <c r="Q15" s="159">
        <f>SUM(Q16+Q32+Q35+Q58+Q91)</f>
        <v>324301</v>
      </c>
      <c r="R15" s="159">
        <f>SUM(R16+R32+R35+R58+R91)</f>
        <v>268</v>
      </c>
      <c r="S15" s="159">
        <f>SUM(S16+S32+S35+S58+S91)</f>
        <v>324569</v>
      </c>
      <c r="T15" s="159">
        <f>SUM(T16+T32+T35+T58+T91)</f>
        <v>214731</v>
      </c>
      <c r="U15" s="159">
        <f>SUM(U16+U32+U35+U58+U91)</f>
        <v>241921</v>
      </c>
      <c r="V15" s="159">
        <f>SUM(V16+V32+V35+V58+V91)</f>
        <v>5071</v>
      </c>
      <c r="W15" s="159">
        <f>SUM(W16+W32+W35+W58+W91)</f>
        <v>329640</v>
      </c>
      <c r="X15" s="159">
        <f>SUM(X16+X32+X35+X58+X91+X33)</f>
        <v>288396</v>
      </c>
      <c r="Y15" s="159">
        <f>SUM(Y16+Y32+Y35+Y58+Y91+Y33)</f>
        <v>-9866</v>
      </c>
      <c r="Z15" s="159">
        <f>SUM(Z16+Z32+Z35+Z58+Z91+Z33)</f>
        <v>319774</v>
      </c>
      <c r="AA15" s="159">
        <f>SUM(AA16+AA32+AA35+AA58+AA91+AA33)</f>
        <v>45</v>
      </c>
      <c r="AB15" s="159">
        <f>SUM(AB16+AB32+AB35+AB58+AB91+AB33)</f>
        <v>319819</v>
      </c>
      <c r="AC15" s="159">
        <f>SUM(AC16+AC32+AC35+AC58+AC91+AC33)</f>
        <v>304891</v>
      </c>
      <c r="AD15" s="159">
        <f>AC15/AB15*100</f>
        <v>95.33235986604923</v>
      </c>
      <c r="AE15" s="17">
        <f>AB15*1.04</f>
        <v>332611.76</v>
      </c>
      <c r="AF15" s="159">
        <f>SUM(AF16+AF32+AF35+AF58+AF91+AF33)</f>
        <v>329716.72000000003</v>
      </c>
      <c r="AG15" s="17">
        <f>SUM(AG16+AG32+AG35+AG58+AG91+AG33)</f>
        <v>343752</v>
      </c>
      <c r="AH15" s="17">
        <f>SUM(AH16+AH32+AH35+AH58+AH91+AH33)</f>
        <v>6000</v>
      </c>
      <c r="AI15" s="159">
        <f>SUM(AI16+AI32+AI35+AI58+AI91+AI33)</f>
        <v>349752</v>
      </c>
      <c r="AJ15" s="159">
        <f>SUM(AJ16+AJ32+AJ35+AJ58+AJ91+AJ33)</f>
        <v>0</v>
      </c>
      <c r="AK15" s="159">
        <f>SUM(AK16+AK32+AK35+AK58+AK91+AK33)</f>
        <v>349752</v>
      </c>
      <c r="AL15" s="159">
        <f>SUM(AL16+AL32+AL35+AL58+AL91+AL33)</f>
        <v>0</v>
      </c>
      <c r="AM15" s="159">
        <f>SUM(AM16+AM32+AM35+AM58+AM91+AM33)</f>
        <v>349752</v>
      </c>
      <c r="AN15" s="159">
        <f>SUM(AN16+AN32+AN35+AN58+AN91+AN33)</f>
        <v>0</v>
      </c>
      <c r="AO15" s="159">
        <f>SUM(AO16+AO32+AO35+AO58+AO91+AO33)</f>
        <v>349752</v>
      </c>
      <c r="AP15" s="159">
        <f>SUM(AP16+AP32+AP35+AP58+AP91+AP33)</f>
        <v>8675</v>
      </c>
      <c r="AQ15" s="159">
        <f>SUM(AQ16+AQ32+AQ35+AQ58+AQ91+AQ33)</f>
        <v>358427</v>
      </c>
      <c r="AR15" s="159">
        <f>SUM(AR16+AR32+AR35+AR58+AR91+AR33)</f>
        <v>0</v>
      </c>
      <c r="AS15" s="159">
        <f>SUM(AS16+AS32+AS35+AS58+AS91+AS33)</f>
        <v>358427</v>
      </c>
      <c r="AT15" s="159">
        <f>SUM(AT16+AT32+AT35+AT58+AT91+AT33)</f>
        <v>274066</v>
      </c>
      <c r="AU15" s="159">
        <f>SUM(AU16+AU32+AU35+AU58+AU91+AU33)</f>
        <v>0</v>
      </c>
      <c r="AV15" s="159">
        <f>SUM(AV16+AV32+AV35+AV58+AV91+AV33)</f>
        <v>358427</v>
      </c>
      <c r="AW15" s="159">
        <f>SUM(AW16+AW32+AW35+AW58+AW91+AW33)</f>
        <v>22816</v>
      </c>
      <c r="AX15" s="159">
        <f>SUM(AX16+AX32+AX35+AX58+AX91+AX33)</f>
        <v>381243</v>
      </c>
      <c r="AY15" s="159">
        <f>SUM(AY16+AY32+AY35+AY58+AY91+AY33)</f>
        <v>-1250</v>
      </c>
      <c r="AZ15" s="159">
        <f>SUM(AZ16+AZ32+AZ35+AZ58+AZ91+AZ33)</f>
        <v>379993</v>
      </c>
      <c r="BA15" s="159">
        <f>SUM(BA16+BA32+BA35+BA58+BA91+BA33)</f>
        <v>340783</v>
      </c>
      <c r="BB15" s="159">
        <f>SUM(BB16+BB32+BB35+BB58+BB91+BB33)</f>
        <v>-4308</v>
      </c>
      <c r="BC15" s="17">
        <f>SUM(BC16+BC32+BC35+BC58+BC91+BC33)</f>
        <v>375685</v>
      </c>
      <c r="BD15" s="17">
        <f>SUM(BD16+BD32+BD35+BD58+BD91+BD33)</f>
        <v>358465</v>
      </c>
      <c r="BE15" s="274" t="e">
        <f>SUM(BE16+BE32+BE35+BE58+BE91+BE33)</f>
        <v>#DIV/0!</v>
      </c>
      <c r="BF15" s="17">
        <f>SUM(BF16+BF32+BF35+BF58+BF91+BF33)</f>
        <v>404410</v>
      </c>
    </row>
    <row r="16" spans="1:58" ht="16.5" customHeight="1">
      <c r="A16" s="182">
        <v>5</v>
      </c>
      <c r="B16" s="158" t="s">
        <v>289</v>
      </c>
      <c r="C16" s="202">
        <v>5</v>
      </c>
      <c r="D16" s="50" t="s">
        <v>290</v>
      </c>
      <c r="E16" s="170" t="s">
        <v>290</v>
      </c>
      <c r="F16" s="153">
        <f>SUM(F17+F22+F26)</f>
        <v>62469.63999999999</v>
      </c>
      <c r="G16" s="233">
        <f>SUM(G17+G22+G26)</f>
        <v>59996.76</v>
      </c>
      <c r="H16" s="120">
        <f>SUM(H17+H22+H26)</f>
        <v>86539.32999999999</v>
      </c>
      <c r="I16" s="204">
        <f>SUM(I17+I22+I26)</f>
        <v>206460669</v>
      </c>
      <c r="J16" s="204">
        <f>SUM(J17+J22+J26)</f>
        <v>86556</v>
      </c>
      <c r="K16" s="233">
        <f>SUM(K17+K22+K26)</f>
        <v>105157</v>
      </c>
      <c r="L16" s="17">
        <f>SUM(L17+L22+L26)</f>
        <v>0</v>
      </c>
      <c r="M16" s="159">
        <f>SUM(M17+M22+M26)</f>
        <v>105157</v>
      </c>
      <c r="N16" s="159">
        <f>SUM(N17+N22+N26)</f>
        <v>0</v>
      </c>
      <c r="O16" s="17">
        <f>SUM(O17+O22+O26)</f>
        <v>105157</v>
      </c>
      <c r="P16" s="159">
        <f>SUM(P17+P22+P26)</f>
        <v>0</v>
      </c>
      <c r="Q16" s="159">
        <f>SUM(Q17+Q22+Q26)</f>
        <v>105842</v>
      </c>
      <c r="R16" s="159">
        <f>SUM(R17+R22+R26)</f>
        <v>0</v>
      </c>
      <c r="S16" s="159">
        <f>SUM(S17+S22+S26)</f>
        <v>105842</v>
      </c>
      <c r="T16" s="159">
        <f>SUM(T17+T22+T26)</f>
        <v>83466</v>
      </c>
      <c r="U16" s="159">
        <f>SUM(U17+U22+U26)</f>
        <v>91656</v>
      </c>
      <c r="V16" s="159">
        <f>SUM(V17+V22+V26)</f>
        <v>3758</v>
      </c>
      <c r="W16" s="159">
        <f>SUM(W17+W22+W26)</f>
        <v>109600</v>
      </c>
      <c r="X16" s="159">
        <f>SUM(X17+X22+X26)</f>
        <v>115393</v>
      </c>
      <c r="Y16" s="159">
        <f>SUM(Y17+Y22+Y26)</f>
        <v>5926</v>
      </c>
      <c r="Z16" s="159">
        <f>SUM(Z17+Z22+Z26)</f>
        <v>115526</v>
      </c>
      <c r="AA16" s="159">
        <f>SUM(AA17+AA22+AA26)</f>
        <v>36</v>
      </c>
      <c r="AB16" s="159">
        <f>SUM(AB17+AB22+AB26)</f>
        <v>115562</v>
      </c>
      <c r="AC16" s="159">
        <f>SUM(AC17+AC22+AC26)</f>
        <v>116392</v>
      </c>
      <c r="AD16" s="159">
        <f>AC16/AB16*100</f>
        <v>100.71822917568059</v>
      </c>
      <c r="AE16" s="17">
        <f>AB16*1.04</f>
        <v>120184.48000000001</v>
      </c>
      <c r="AF16" s="159">
        <f>SUM(AF17+AF22+AF26)</f>
        <v>125753.52</v>
      </c>
      <c r="AG16" s="17">
        <f>SUM(AG17+AG22+AG26)</f>
        <v>128504</v>
      </c>
      <c r="AH16" s="17">
        <f>SUM(AH17+AH22+AH26)</f>
        <v>6000</v>
      </c>
      <c r="AI16" s="159">
        <f>SUM(AI17+AI22+AI26)</f>
        <v>134504</v>
      </c>
      <c r="AJ16" s="159">
        <f>SUM(AJ17+AJ22+AJ26)</f>
        <v>0</v>
      </c>
      <c r="AK16" s="159">
        <f>SUM(AK17+AK22+AK26)</f>
        <v>134504</v>
      </c>
      <c r="AL16" s="159">
        <f>SUM(AL17+AL22+AL26)</f>
        <v>0</v>
      </c>
      <c r="AM16" s="159">
        <f>SUM(AM17+AM22+AM26)</f>
        <v>134504</v>
      </c>
      <c r="AN16" s="159">
        <f>SUM(AN17+AN22+AN26)</f>
        <v>0</v>
      </c>
      <c r="AO16" s="159">
        <f>SUM(AO17+AO22+AO26)</f>
        <v>134504</v>
      </c>
      <c r="AP16" s="159">
        <f>SUM(AP17+AP22+AP26)</f>
        <v>8675</v>
      </c>
      <c r="AQ16" s="159">
        <f>SUM(AQ17+AQ22+AQ26)</f>
        <v>143179</v>
      </c>
      <c r="AR16" s="159">
        <f>SUM(AR17+AR22+AR26)</f>
        <v>0</v>
      </c>
      <c r="AS16" s="159">
        <f>SUM(AS17+AS22+AS26)</f>
        <v>143179</v>
      </c>
      <c r="AT16" s="159">
        <f>SUM(AT17+AT22+AT26)</f>
        <v>108649</v>
      </c>
      <c r="AU16" s="159">
        <f>SUM(AU17+AU22+AU26)</f>
        <v>0</v>
      </c>
      <c r="AV16" s="159">
        <f>SUM(AV17+AV22+AV26)</f>
        <v>143179</v>
      </c>
      <c r="AW16" s="159">
        <f>SUM(AW17+AW22+AW26)</f>
        <v>1718</v>
      </c>
      <c r="AX16" s="159">
        <f>SUM(AX17+AX22+AX26)</f>
        <v>144897</v>
      </c>
      <c r="AY16" s="159">
        <f>SUM(AY17+AY22+AY26)</f>
        <v>0</v>
      </c>
      <c r="AZ16" s="159">
        <f>SUM(AZ17+AZ22+AZ26)</f>
        <v>144897</v>
      </c>
      <c r="BA16" s="159">
        <f>SUM(BA17+BA22+BA26)</f>
        <v>146877</v>
      </c>
      <c r="BB16" s="159">
        <f>SUM(BB17+BB22+BB26)</f>
        <v>5102</v>
      </c>
      <c r="BC16" s="17">
        <f>SUM(BC17+BC22+BC26)</f>
        <v>149999</v>
      </c>
      <c r="BD16" s="17">
        <f>SUM(BD17+BD22+BD26)</f>
        <v>146887</v>
      </c>
      <c r="BE16" s="274">
        <f>SUM(BE17+BE22+BE26)</f>
        <v>318.9737771297503</v>
      </c>
      <c r="BF16" s="17">
        <f>SUM(BF17+BF22+BF26)</f>
        <v>149463</v>
      </c>
    </row>
    <row r="17" spans="1:58" ht="25.5">
      <c r="A17" s="182">
        <v>6</v>
      </c>
      <c r="B17" s="158" t="s">
        <v>306</v>
      </c>
      <c r="C17" s="202">
        <v>6</v>
      </c>
      <c r="D17" s="56"/>
      <c r="E17" s="170" t="s">
        <v>307</v>
      </c>
      <c r="F17" s="153">
        <f>SUM(F18)</f>
        <v>250</v>
      </c>
      <c r="G17" s="233">
        <f>SUM(G18)</f>
        <v>227.02</v>
      </c>
      <c r="H17" s="120">
        <f>SUM(H18)</f>
        <v>250</v>
      </c>
      <c r="I17" s="204">
        <f>SUM(I18)</f>
        <v>375000</v>
      </c>
      <c r="J17" s="204">
        <f>SUM(J18)</f>
        <v>256.18</v>
      </c>
      <c r="K17" s="233">
        <f>K18+K20</f>
        <v>2000</v>
      </c>
      <c r="L17" s="17">
        <f>L18+L20</f>
        <v>0</v>
      </c>
      <c r="M17" s="159">
        <f>M18+M20</f>
        <v>2000</v>
      </c>
      <c r="N17" s="159">
        <v>0</v>
      </c>
      <c r="O17" s="17">
        <f>M17+N17</f>
        <v>2000</v>
      </c>
      <c r="P17" s="85">
        <v>0</v>
      </c>
      <c r="Q17" s="216">
        <f>O18+Q20</f>
        <v>2000</v>
      </c>
      <c r="R17" s="216">
        <f>P18+R20</f>
        <v>0</v>
      </c>
      <c r="S17" s="216">
        <f>Q18+S20</f>
        <v>2000</v>
      </c>
      <c r="T17" s="216">
        <f>T18+T20</f>
        <v>3020</v>
      </c>
      <c r="U17" s="216">
        <f>U18+U20</f>
        <v>3110</v>
      </c>
      <c r="V17" s="216">
        <f>V18+V20</f>
        <v>1500</v>
      </c>
      <c r="W17" s="216">
        <f>W18+W20</f>
        <v>3500</v>
      </c>
      <c r="X17" s="216">
        <f>X18+X20</f>
        <v>4161</v>
      </c>
      <c r="Y17" s="216">
        <f>Y18+Y20</f>
        <v>650</v>
      </c>
      <c r="Z17" s="216">
        <f>Z18+Z20</f>
        <v>4150</v>
      </c>
      <c r="AA17" s="216">
        <f>AA18+AA20</f>
        <v>0</v>
      </c>
      <c r="AB17" s="216">
        <f>AB18+AB20</f>
        <v>4150</v>
      </c>
      <c r="AC17" s="216">
        <f>AC18+AC20</f>
        <v>4973</v>
      </c>
      <c r="AD17" s="159">
        <f>AC17/AB17*100</f>
        <v>119.83132530120481</v>
      </c>
      <c r="AE17" s="17">
        <f>AB17*1.04</f>
        <v>4316</v>
      </c>
      <c r="AF17" s="216">
        <f>AF18+AF20</f>
        <v>5572</v>
      </c>
      <c r="AG17" s="64">
        <f>AG18+AG20</f>
        <v>2595</v>
      </c>
      <c r="AH17" s="64">
        <f>AH18+AH20</f>
        <v>0</v>
      </c>
      <c r="AI17" s="216">
        <f>AI18+AI20</f>
        <v>2595</v>
      </c>
      <c r="AJ17" s="216">
        <f>AJ18+AJ20</f>
        <v>0</v>
      </c>
      <c r="AK17" s="216">
        <f>AK18+AK20</f>
        <v>2595</v>
      </c>
      <c r="AL17" s="216">
        <f>AL18+AL20</f>
        <v>0</v>
      </c>
      <c r="AM17" s="216">
        <f>AM18+AM20</f>
        <v>2595</v>
      </c>
      <c r="AN17" s="216">
        <f>AN18+AN20</f>
        <v>0</v>
      </c>
      <c r="AO17" s="216">
        <f>AO18+AO20</f>
        <v>2595</v>
      </c>
      <c r="AP17" s="216">
        <f>AP18+AP20</f>
        <v>0</v>
      </c>
      <c r="AQ17" s="216">
        <f>AQ18+AQ20</f>
        <v>2595</v>
      </c>
      <c r="AR17" s="216">
        <f>AR18+AR20</f>
        <v>0</v>
      </c>
      <c r="AS17" s="216">
        <f>AS18+AS20</f>
        <v>2595</v>
      </c>
      <c r="AT17" s="216">
        <f>AT18+AT20</f>
        <v>896</v>
      </c>
      <c r="AU17" s="216">
        <f>AU18+AU20</f>
        <v>0</v>
      </c>
      <c r="AV17" s="216">
        <f>AV18+AV20</f>
        <v>2595</v>
      </c>
      <c r="AW17" s="216">
        <f>AW18+AW20</f>
        <v>0</v>
      </c>
      <c r="AX17" s="216">
        <f>AX18+AX20</f>
        <v>2595</v>
      </c>
      <c r="AY17" s="216">
        <f>AY18+AY20</f>
        <v>0</v>
      </c>
      <c r="AZ17" s="216">
        <f>AZ18+AZ20</f>
        <v>2595</v>
      </c>
      <c r="BA17" s="216">
        <f>BA18+BA20</f>
        <v>1435</v>
      </c>
      <c r="BB17" s="216">
        <f>BB18+BB20</f>
        <v>1840</v>
      </c>
      <c r="BC17" s="64">
        <f>BC18+BC20</f>
        <v>4435</v>
      </c>
      <c r="BD17" s="64">
        <f>BD18+BD20</f>
        <v>1444</v>
      </c>
      <c r="BE17" s="220">
        <f>BE18+BE20</f>
        <v>117.46259097525474</v>
      </c>
      <c r="BF17" s="64">
        <f>BF18+BF20</f>
        <v>4313</v>
      </c>
    </row>
    <row r="18" spans="1:58" ht="12.75">
      <c r="A18" s="182">
        <v>7</v>
      </c>
      <c r="B18" s="158" t="s">
        <v>320</v>
      </c>
      <c r="C18" s="202">
        <v>7</v>
      </c>
      <c r="D18" s="131">
        <v>1.02</v>
      </c>
      <c r="E18" s="170" t="s">
        <v>322</v>
      </c>
      <c r="F18" s="153">
        <f>SUM(F19)</f>
        <v>250</v>
      </c>
      <c r="G18" s="233">
        <f>SUM(G19)</f>
        <v>227.02</v>
      </c>
      <c r="H18" s="120">
        <f>SUM(H19)</f>
        <v>250</v>
      </c>
      <c r="I18" s="204">
        <f>SUM(I19)</f>
        <v>375000</v>
      </c>
      <c r="J18" s="204">
        <f>SUM(J19)</f>
        <v>256.18</v>
      </c>
      <c r="K18" s="233">
        <f>SUM(K19)</f>
        <v>0</v>
      </c>
      <c r="L18" s="17">
        <f>SUM(L19)</f>
        <v>0</v>
      </c>
      <c r="M18" s="159">
        <f>SUM(M19)</f>
        <v>0</v>
      </c>
      <c r="N18" s="159">
        <f>SUM(N19)</f>
        <v>0</v>
      </c>
      <c r="O18" s="17">
        <f>SUM(O19)</f>
        <v>0</v>
      </c>
      <c r="P18" s="159">
        <f>SUM(P19)</f>
        <v>0</v>
      </c>
      <c r="Q18" s="159">
        <f>SUM(Q19)</f>
        <v>0</v>
      </c>
      <c r="R18" s="159">
        <f>SUM(R19)</f>
        <v>0</v>
      </c>
      <c r="S18" s="159">
        <f>SUM(S19)</f>
        <v>0</v>
      </c>
      <c r="T18" s="159">
        <f>SUM(T19)</f>
        <v>183</v>
      </c>
      <c r="U18" s="159">
        <f>SUM(U19)</f>
        <v>183</v>
      </c>
      <c r="V18" s="159">
        <f>SUM(V19)</f>
        <v>200</v>
      </c>
      <c r="W18" s="159">
        <f>SUM(W19)</f>
        <v>200</v>
      </c>
      <c r="X18" s="159">
        <f>SUM(X19)</f>
        <v>523</v>
      </c>
      <c r="Y18" s="159">
        <f>SUM(Y19)</f>
        <v>350</v>
      </c>
      <c r="Z18" s="159">
        <f>SUM(Z19)</f>
        <v>550</v>
      </c>
      <c r="AA18" s="159">
        <f>SUM(AA19)</f>
        <v>0</v>
      </c>
      <c r="AB18" s="159">
        <f>SUM(AB19)</f>
        <v>550</v>
      </c>
      <c r="AC18" s="159">
        <f>SUM(AC19)</f>
        <v>387</v>
      </c>
      <c r="AD18" s="159">
        <f>AC18/AB18*100</f>
        <v>70.36363636363636</v>
      </c>
      <c r="AE18" s="17">
        <f>AB18*1.04</f>
        <v>572</v>
      </c>
      <c r="AF18" s="159">
        <f>SUM(AF19)</f>
        <v>572</v>
      </c>
      <c r="AG18" s="17">
        <f>SUM(AG19)</f>
        <v>2095</v>
      </c>
      <c r="AH18" s="17">
        <f>SUM(AH19)</f>
        <v>0</v>
      </c>
      <c r="AI18" s="159">
        <f>SUM(AI19)</f>
        <v>2095</v>
      </c>
      <c r="AJ18" s="159">
        <f>SUM(AJ19)</f>
        <v>0</v>
      </c>
      <c r="AK18" s="159">
        <f>SUM(AK19)</f>
        <v>2095</v>
      </c>
      <c r="AL18" s="159">
        <f>SUM(AL19)</f>
        <v>0</v>
      </c>
      <c r="AM18" s="159">
        <f>SUM(AM19)</f>
        <v>2095</v>
      </c>
      <c r="AN18" s="159">
        <f>SUM(AN19)</f>
        <v>0</v>
      </c>
      <c r="AO18" s="159">
        <f>SUM(AO19)</f>
        <v>2095</v>
      </c>
      <c r="AP18" s="159">
        <f>SUM(AP19)</f>
        <v>0</v>
      </c>
      <c r="AQ18" s="159">
        <f>SUM(AQ19)</f>
        <v>2095</v>
      </c>
      <c r="AR18" s="159">
        <f>SUM(AR19)</f>
        <v>0</v>
      </c>
      <c r="AS18" s="159">
        <f>SUM(AS19)</f>
        <v>2095</v>
      </c>
      <c r="AT18" s="159">
        <f>SUM(AT19)</f>
        <v>380</v>
      </c>
      <c r="AU18" s="159">
        <f>SUM(AU19)</f>
        <v>0</v>
      </c>
      <c r="AV18" s="159">
        <f>SUM(AV19)</f>
        <v>2095</v>
      </c>
      <c r="AW18" s="159">
        <f>SUM(AW19)</f>
        <v>0</v>
      </c>
      <c r="AX18" s="159">
        <f>SUM(AX19)</f>
        <v>2095</v>
      </c>
      <c r="AY18" s="159">
        <f>SUM(AY19)</f>
        <v>0</v>
      </c>
      <c r="AZ18" s="159">
        <f>SUM(AZ19)</f>
        <v>2095</v>
      </c>
      <c r="BA18" s="159">
        <f>SUM(BA19)</f>
        <v>379</v>
      </c>
      <c r="BB18" s="159">
        <f>SUM(BB19)</f>
        <v>1340</v>
      </c>
      <c r="BC18" s="17">
        <f>SUM(BC19)</f>
        <v>3435</v>
      </c>
      <c r="BD18" s="17">
        <f>SUM(BD19)</f>
        <v>380</v>
      </c>
      <c r="BE18" s="274">
        <f>SUM(BE19)</f>
        <v>11.06259097525473</v>
      </c>
      <c r="BF18" s="17">
        <f>SUM(BF19)</f>
        <v>4313</v>
      </c>
    </row>
    <row r="19" spans="1:58" ht="12.75">
      <c r="A19" s="182">
        <v>8</v>
      </c>
      <c r="B19" s="8" t="s">
        <v>334</v>
      </c>
      <c r="C19" s="202">
        <v>8</v>
      </c>
      <c r="D19" s="56"/>
      <c r="E19" s="170" t="s">
        <v>336</v>
      </c>
      <c r="F19" s="261">
        <v>250</v>
      </c>
      <c r="G19" s="39">
        <v>227.02</v>
      </c>
      <c r="H19" s="6">
        <v>250</v>
      </c>
      <c r="I19" s="144">
        <v>375000</v>
      </c>
      <c r="J19" s="197">
        <v>256.18</v>
      </c>
      <c r="K19" s="24">
        <v>0</v>
      </c>
      <c r="L19" s="214">
        <v>0</v>
      </c>
      <c r="M19" s="85">
        <f>K19+L19</f>
        <v>0</v>
      </c>
      <c r="N19" s="85">
        <v>0</v>
      </c>
      <c r="O19" s="214">
        <v>0</v>
      </c>
      <c r="P19" s="85">
        <v>0</v>
      </c>
      <c r="Q19" s="85">
        <f>O19+P19</f>
        <v>0</v>
      </c>
      <c r="R19" s="85">
        <v>0</v>
      </c>
      <c r="S19" s="85">
        <f>Q19+R19</f>
        <v>0</v>
      </c>
      <c r="T19" s="85">
        <v>183</v>
      </c>
      <c r="U19" s="85">
        <v>183</v>
      </c>
      <c r="V19" s="85">
        <v>200</v>
      </c>
      <c r="W19" s="85">
        <f>S19+V19</f>
        <v>200</v>
      </c>
      <c r="X19" s="85">
        <v>523</v>
      </c>
      <c r="Y19" s="85">
        <v>350</v>
      </c>
      <c r="Z19" s="85">
        <f>W19+Y19</f>
        <v>550</v>
      </c>
      <c r="AA19" s="85">
        <v>0</v>
      </c>
      <c r="AB19" s="85">
        <f>Z19+AA19</f>
        <v>550</v>
      </c>
      <c r="AC19" s="138">
        <v>387</v>
      </c>
      <c r="AD19" s="74">
        <f>AC19/AB19*100</f>
        <v>70.36363636363636</v>
      </c>
      <c r="AE19" s="17">
        <f>AB19*1.04</f>
        <v>572</v>
      </c>
      <c r="AF19" s="85">
        <f>AB19*1.04</f>
        <v>572</v>
      </c>
      <c r="AG19" s="214">
        <v>2095</v>
      </c>
      <c r="AH19" s="197">
        <v>0</v>
      </c>
      <c r="AI19" s="85">
        <v>2095</v>
      </c>
      <c r="AJ19" s="85">
        <v>0</v>
      </c>
      <c r="AK19" s="85">
        <v>2095</v>
      </c>
      <c r="AL19" s="157">
        <v>0</v>
      </c>
      <c r="AM19" s="138">
        <f>AI19+AL19</f>
        <v>2095</v>
      </c>
      <c r="AN19" s="157">
        <v>0</v>
      </c>
      <c r="AO19" s="262">
        <f>AM19+AN19</f>
        <v>2095</v>
      </c>
      <c r="AP19" s="138">
        <v>0</v>
      </c>
      <c r="AQ19" s="85">
        <f>AO19+AP19</f>
        <v>2095</v>
      </c>
      <c r="AR19" s="197">
        <v>0</v>
      </c>
      <c r="AS19" s="41">
        <f>SUM(AQ19:AR19)</f>
        <v>2095</v>
      </c>
      <c r="AT19" s="85">
        <v>380</v>
      </c>
      <c r="AU19" s="157">
        <v>0</v>
      </c>
      <c r="AV19" s="138">
        <v>2095</v>
      </c>
      <c r="AW19" s="157">
        <v>0</v>
      </c>
      <c r="AX19" s="138">
        <f>SUM(AV19:AW19)</f>
        <v>2095</v>
      </c>
      <c r="AY19" s="157">
        <v>0</v>
      </c>
      <c r="AZ19" s="138">
        <f>SUM(AX19:AY19)</f>
        <v>2095</v>
      </c>
      <c r="BA19" s="157">
        <v>379</v>
      </c>
      <c r="BB19" s="138">
        <v>1340</v>
      </c>
      <c r="BC19" s="214">
        <f>AZ19+BB19</f>
        <v>3435</v>
      </c>
      <c r="BD19" s="214">
        <v>380</v>
      </c>
      <c r="BE19" s="160">
        <f>BD19/BC19*100</f>
        <v>11.06259097525473</v>
      </c>
      <c r="BF19" s="214">
        <v>4313</v>
      </c>
    </row>
    <row r="20" spans="1:58" ht="12.75">
      <c r="A20" s="182">
        <v>9</v>
      </c>
      <c r="B20" s="158" t="s">
        <v>351</v>
      </c>
      <c r="C20" s="202"/>
      <c r="D20" s="56"/>
      <c r="E20" s="170" t="s">
        <v>352</v>
      </c>
      <c r="F20" s="261"/>
      <c r="G20" s="39"/>
      <c r="H20" s="6">
        <v>0</v>
      </c>
      <c r="I20" s="144"/>
      <c r="J20" s="4">
        <v>0</v>
      </c>
      <c r="K20" s="216">
        <f>K21</f>
        <v>2000</v>
      </c>
      <c r="L20" s="216">
        <f>L21</f>
        <v>0</v>
      </c>
      <c r="M20" s="216">
        <f>M21</f>
        <v>2000</v>
      </c>
      <c r="N20" s="216">
        <f>N21</f>
        <v>0</v>
      </c>
      <c r="O20" s="64">
        <f>O21</f>
        <v>2000</v>
      </c>
      <c r="P20" s="216">
        <f>P21</f>
        <v>0</v>
      </c>
      <c r="Q20" s="216">
        <f>Q21</f>
        <v>2000</v>
      </c>
      <c r="R20" s="216">
        <f>R21</f>
        <v>0</v>
      </c>
      <c r="S20" s="216">
        <f>S21</f>
        <v>2000</v>
      </c>
      <c r="T20" s="216">
        <f>T21</f>
        <v>2837</v>
      </c>
      <c r="U20" s="216">
        <f>U21</f>
        <v>2927</v>
      </c>
      <c r="V20" s="216">
        <f>V21</f>
        <v>1300</v>
      </c>
      <c r="W20" s="216">
        <f>W21</f>
        <v>3300</v>
      </c>
      <c r="X20" s="216">
        <f>X21</f>
        <v>3638</v>
      </c>
      <c r="Y20" s="216">
        <f>Y21</f>
        <v>300</v>
      </c>
      <c r="Z20" s="216">
        <f>Z21</f>
        <v>3600</v>
      </c>
      <c r="AA20" s="216">
        <f>AA21</f>
        <v>0</v>
      </c>
      <c r="AB20" s="216">
        <f>AB21</f>
        <v>3600</v>
      </c>
      <c r="AC20" s="216">
        <f>AC21</f>
        <v>4586</v>
      </c>
      <c r="AD20" s="159">
        <f>AC20/AB20*100</f>
        <v>127.38888888888889</v>
      </c>
      <c r="AE20" s="17">
        <f>AB20*1.04</f>
        <v>3744</v>
      </c>
      <c r="AF20" s="216">
        <f>AF21</f>
        <v>5000</v>
      </c>
      <c r="AG20" s="64">
        <f>AG21</f>
        <v>500</v>
      </c>
      <c r="AH20" s="64">
        <f>AH21</f>
        <v>0</v>
      </c>
      <c r="AI20" s="216">
        <f>AI21</f>
        <v>500</v>
      </c>
      <c r="AJ20" s="216">
        <f>AJ21</f>
        <v>0</v>
      </c>
      <c r="AK20" s="216">
        <f>AK21</f>
        <v>500</v>
      </c>
      <c r="AL20" s="216">
        <f>AL21</f>
        <v>0</v>
      </c>
      <c r="AM20" s="216">
        <f>AM21</f>
        <v>500</v>
      </c>
      <c r="AN20" s="216">
        <f>AN21</f>
        <v>0</v>
      </c>
      <c r="AO20" s="216">
        <f>AO21</f>
        <v>500</v>
      </c>
      <c r="AP20" s="216">
        <f>AP21</f>
        <v>0</v>
      </c>
      <c r="AQ20" s="216">
        <f>AQ21</f>
        <v>500</v>
      </c>
      <c r="AR20" s="216">
        <f>AR21</f>
        <v>0</v>
      </c>
      <c r="AS20" s="216">
        <f>AS21</f>
        <v>500</v>
      </c>
      <c r="AT20" s="216">
        <f>AT21</f>
        <v>516</v>
      </c>
      <c r="AU20" s="216">
        <f>AU21</f>
        <v>0</v>
      </c>
      <c r="AV20" s="216">
        <f>AV21</f>
        <v>500</v>
      </c>
      <c r="AW20" s="216">
        <f>AW21</f>
        <v>0</v>
      </c>
      <c r="AX20" s="216">
        <f>AX21</f>
        <v>500</v>
      </c>
      <c r="AY20" s="216">
        <f>AY21</f>
        <v>0</v>
      </c>
      <c r="AZ20" s="216">
        <f>AZ21</f>
        <v>500</v>
      </c>
      <c r="BA20" s="216">
        <f>BA21</f>
        <v>1056</v>
      </c>
      <c r="BB20" s="216">
        <f>BB21</f>
        <v>500</v>
      </c>
      <c r="BC20" s="64">
        <f>BC21</f>
        <v>1000</v>
      </c>
      <c r="BD20" s="64">
        <f>BD21</f>
        <v>1064</v>
      </c>
      <c r="BE20" s="220">
        <f>BE21</f>
        <v>106.4</v>
      </c>
      <c r="BF20" s="64">
        <f>BF21</f>
        <v>0</v>
      </c>
    </row>
    <row r="21" spans="1:58" ht="12.75">
      <c r="A21" s="182">
        <v>10</v>
      </c>
      <c r="B21" s="8" t="s">
        <v>367</v>
      </c>
      <c r="C21" s="202"/>
      <c r="D21" s="56"/>
      <c r="E21" s="170" t="s">
        <v>369</v>
      </c>
      <c r="F21" s="261"/>
      <c r="G21" s="39"/>
      <c r="H21" s="6">
        <v>0</v>
      </c>
      <c r="I21" s="144"/>
      <c r="J21" s="4">
        <v>0</v>
      </c>
      <c r="K21" s="85">
        <v>2000</v>
      </c>
      <c r="L21" s="214">
        <v>0</v>
      </c>
      <c r="M21" s="85">
        <f>K21+L21</f>
        <v>2000</v>
      </c>
      <c r="N21" s="85">
        <v>0</v>
      </c>
      <c r="O21" s="214">
        <f>M21+N21</f>
        <v>2000</v>
      </c>
      <c r="P21" s="85">
        <v>0</v>
      </c>
      <c r="Q21" s="85">
        <f>O21+P21</f>
        <v>2000</v>
      </c>
      <c r="R21" s="85">
        <v>0</v>
      </c>
      <c r="S21" s="85">
        <f>Q21+R21</f>
        <v>2000</v>
      </c>
      <c r="T21" s="85">
        <v>2837</v>
      </c>
      <c r="U21" s="85">
        <v>2927</v>
      </c>
      <c r="V21" s="85">
        <v>1300</v>
      </c>
      <c r="W21" s="85">
        <f>S21+V21</f>
        <v>3300</v>
      </c>
      <c r="X21" s="85">
        <v>3638</v>
      </c>
      <c r="Y21" s="85">
        <v>300</v>
      </c>
      <c r="Z21" s="85">
        <f>W21+Y21</f>
        <v>3600</v>
      </c>
      <c r="AA21" s="85">
        <v>0</v>
      </c>
      <c r="AB21" s="85">
        <f>Z21+AA21</f>
        <v>3600</v>
      </c>
      <c r="AC21" s="138">
        <v>4586</v>
      </c>
      <c r="AD21" s="74">
        <f>AC21/AB21*100</f>
        <v>127.38888888888889</v>
      </c>
      <c r="AE21" s="17">
        <f>AB21*1.04</f>
        <v>3744</v>
      </c>
      <c r="AF21" s="85">
        <v>5000</v>
      </c>
      <c r="AG21" s="214">
        <v>500</v>
      </c>
      <c r="AH21" s="197">
        <v>0</v>
      </c>
      <c r="AI21" s="85">
        <f>AG21+AH21</f>
        <v>500</v>
      </c>
      <c r="AJ21" s="85">
        <v>0</v>
      </c>
      <c r="AK21" s="85">
        <v>500</v>
      </c>
      <c r="AL21" s="157">
        <v>0</v>
      </c>
      <c r="AM21" s="138">
        <f>AI21+AL21</f>
        <v>500</v>
      </c>
      <c r="AN21" s="157">
        <v>0</v>
      </c>
      <c r="AO21" s="262">
        <f>AM21+AN21</f>
        <v>500</v>
      </c>
      <c r="AP21" s="138">
        <v>0</v>
      </c>
      <c r="AQ21" s="85">
        <f>AO21+AP21</f>
        <v>500</v>
      </c>
      <c r="AR21" s="197">
        <v>0</v>
      </c>
      <c r="AS21" s="41">
        <f>SUM(AQ21:AR21)</f>
        <v>500</v>
      </c>
      <c r="AT21" s="85">
        <v>516</v>
      </c>
      <c r="AU21" s="157">
        <v>0</v>
      </c>
      <c r="AV21" s="138">
        <v>500</v>
      </c>
      <c r="AW21" s="157">
        <v>0</v>
      </c>
      <c r="AX21" s="138">
        <f>SUM(AV21:AW21)</f>
        <v>500</v>
      </c>
      <c r="AY21" s="157">
        <v>0</v>
      </c>
      <c r="AZ21" s="138">
        <f>SUM(AX21:AY21)</f>
        <v>500</v>
      </c>
      <c r="BA21" s="157">
        <v>1056</v>
      </c>
      <c r="BB21" s="138">
        <v>500</v>
      </c>
      <c r="BC21" s="214">
        <f>AZ21+BB21</f>
        <v>1000</v>
      </c>
      <c r="BD21" s="214">
        <v>1064</v>
      </c>
      <c r="BE21" s="160">
        <f>BD21/BC21*100</f>
        <v>106.4</v>
      </c>
      <c r="BF21" s="214">
        <v>0</v>
      </c>
    </row>
    <row r="22" spans="1:58" ht="25.5">
      <c r="A22" s="182">
        <v>11</v>
      </c>
      <c r="B22" s="158" t="s">
        <v>385</v>
      </c>
      <c r="C22" s="202">
        <v>9</v>
      </c>
      <c r="D22" s="56"/>
      <c r="E22" s="170" t="s">
        <v>387</v>
      </c>
      <c r="F22" s="153">
        <f>SUM(F23)</f>
        <v>62169.53999999999</v>
      </c>
      <c r="G22" s="233">
        <f>SUM(G23)</f>
        <v>59737.310000000005</v>
      </c>
      <c r="H22" s="120">
        <f>SUM(H23)</f>
        <v>86284.93</v>
      </c>
      <c r="I22" s="120">
        <f>SUM(I23)</f>
        <v>206077419</v>
      </c>
      <c r="J22" s="120">
        <f>SUM(J23)</f>
        <v>86293.13</v>
      </c>
      <c r="K22" s="233">
        <f>SUM(K23)</f>
        <v>103127</v>
      </c>
      <c r="L22" s="17">
        <f>SUM(L23)</f>
        <v>0</v>
      </c>
      <c r="M22" s="159">
        <f>SUM(M23)</f>
        <v>103127</v>
      </c>
      <c r="N22" s="159">
        <f>SUM(N23)</f>
        <v>0</v>
      </c>
      <c r="O22" s="17">
        <f>SUM(O23)</f>
        <v>103127</v>
      </c>
      <c r="P22" s="159">
        <f>SUM(P23)</f>
        <v>0</v>
      </c>
      <c r="Q22" s="159">
        <f>SUM(Q23)</f>
        <v>103812</v>
      </c>
      <c r="R22" s="159">
        <f>SUM(R23)</f>
        <v>0</v>
      </c>
      <c r="S22" s="159">
        <f>SUM(S23)</f>
        <v>103812</v>
      </c>
      <c r="T22" s="159">
        <f>SUM(T23)</f>
        <v>80414</v>
      </c>
      <c r="U22" s="159">
        <f>SUM(U23)</f>
        <v>88513</v>
      </c>
      <c r="V22" s="159">
        <f>SUM(V23)</f>
        <v>2258</v>
      </c>
      <c r="W22" s="159">
        <f>SUM(W23)</f>
        <v>106070</v>
      </c>
      <c r="X22" s="159">
        <f>SUM(X23)</f>
        <v>111214</v>
      </c>
      <c r="Y22" s="159">
        <f>SUM(Y23)</f>
        <v>5288</v>
      </c>
      <c r="Z22" s="159">
        <f>SUM(Z23)</f>
        <v>111358</v>
      </c>
      <c r="AA22" s="159">
        <f>SUM(AA23)</f>
        <v>36</v>
      </c>
      <c r="AB22" s="159">
        <f>SUM(AB23)</f>
        <v>111394</v>
      </c>
      <c r="AC22" s="159">
        <f>SUM(AC23)</f>
        <v>111394</v>
      </c>
      <c r="AD22" s="159">
        <f>AC22/AB22*100</f>
        <v>100</v>
      </c>
      <c r="AE22" s="17">
        <f>AB22*1.04</f>
        <v>115849.76000000001</v>
      </c>
      <c r="AF22" s="159">
        <f>SUM(AF23)</f>
        <v>120162.8</v>
      </c>
      <c r="AG22" s="17">
        <f>SUM(AG23)</f>
        <v>125817</v>
      </c>
      <c r="AH22" s="17">
        <f>SUM(AH23)</f>
        <v>6000</v>
      </c>
      <c r="AI22" s="159">
        <f>SUM(AI23)</f>
        <v>131817</v>
      </c>
      <c r="AJ22" s="159">
        <f>SUM(AJ23)</f>
        <v>0</v>
      </c>
      <c r="AK22" s="159">
        <f>SUM(AK23)</f>
        <v>131817</v>
      </c>
      <c r="AL22" s="159">
        <f>SUM(AL23)</f>
        <v>0</v>
      </c>
      <c r="AM22" s="159">
        <f>SUM(AM23)</f>
        <v>131817</v>
      </c>
      <c r="AN22" s="159">
        <f>SUM(AN23)</f>
        <v>0</v>
      </c>
      <c r="AO22" s="159">
        <f>SUM(AO23)</f>
        <v>131817</v>
      </c>
      <c r="AP22" s="159">
        <f>SUM(AP23)</f>
        <v>8675</v>
      </c>
      <c r="AQ22" s="159">
        <f>SUM(AQ23)</f>
        <v>140492</v>
      </c>
      <c r="AR22" s="159">
        <f>SUM(AR23)</f>
        <v>0</v>
      </c>
      <c r="AS22" s="159">
        <f>SUM(AS23)</f>
        <v>140492</v>
      </c>
      <c r="AT22" s="159">
        <f>SUM(AT23)</f>
        <v>107746</v>
      </c>
      <c r="AU22" s="159">
        <f>SUM(AU23)</f>
        <v>0</v>
      </c>
      <c r="AV22" s="159">
        <f>SUM(AV23)</f>
        <v>140492</v>
      </c>
      <c r="AW22" s="159">
        <f>SUM(AW23)</f>
        <v>1718</v>
      </c>
      <c r="AX22" s="159">
        <f>SUM(AX23)</f>
        <v>142210</v>
      </c>
      <c r="AY22" s="159">
        <f>SUM(AY23)</f>
        <v>0</v>
      </c>
      <c r="AZ22" s="159">
        <f>SUM(AZ23)</f>
        <v>142210</v>
      </c>
      <c r="BA22" s="159">
        <f>SUM(BA23)</f>
        <v>145435</v>
      </c>
      <c r="BB22" s="159">
        <f>SUM(BB23)</f>
        <v>3262</v>
      </c>
      <c r="BC22" s="17">
        <f>SUM(BC23)</f>
        <v>145472</v>
      </c>
      <c r="BD22" s="17">
        <f>SUM(BD23)</f>
        <v>145435</v>
      </c>
      <c r="BE22" s="274">
        <f>SUM(BE23)</f>
        <v>192.81553398058253</v>
      </c>
      <c r="BF22" s="17">
        <f>SUM(BF23)</f>
        <v>145150</v>
      </c>
    </row>
    <row r="23" spans="1:58" ht="12.75">
      <c r="A23" s="182">
        <v>12</v>
      </c>
      <c r="B23" s="158" t="s">
        <v>401</v>
      </c>
      <c r="C23" s="202">
        <v>10</v>
      </c>
      <c r="D23" s="56"/>
      <c r="E23" s="170" t="s">
        <v>403</v>
      </c>
      <c r="F23" s="153">
        <f>SUM(F24:F25)</f>
        <v>62169.53999999999</v>
      </c>
      <c r="G23" s="233">
        <f>SUM(G24:G25)</f>
        <v>59737.310000000005</v>
      </c>
      <c r="H23" s="120">
        <f>SUM(H24:H25)</f>
        <v>86284.93</v>
      </c>
      <c r="I23" s="204">
        <f>SUM(I24:I25)</f>
        <v>206077419</v>
      </c>
      <c r="J23" s="204">
        <f>SUM(J24:J25)</f>
        <v>86293.13</v>
      </c>
      <c r="K23" s="233">
        <f>SUM(K24:K25)</f>
        <v>103127</v>
      </c>
      <c r="L23" s="17">
        <f>SUM(L24:L25)</f>
        <v>0</v>
      </c>
      <c r="M23" s="159">
        <f>SUM(M24:M25)</f>
        <v>103127</v>
      </c>
      <c r="N23" s="159">
        <f>SUM(N24:N25)</f>
        <v>0</v>
      </c>
      <c r="O23" s="17">
        <f>SUM(O24:O25)</f>
        <v>103127</v>
      </c>
      <c r="P23" s="159">
        <f>SUM(P24:P25)</f>
        <v>0</v>
      </c>
      <c r="Q23" s="159">
        <f>SUM(Q24:Q25)</f>
        <v>103812</v>
      </c>
      <c r="R23" s="159">
        <f>SUM(R24:R25)</f>
        <v>0</v>
      </c>
      <c r="S23" s="159">
        <f>SUM(S24:S25)</f>
        <v>103812</v>
      </c>
      <c r="T23" s="159">
        <f>SUM(T24:T25)</f>
        <v>80414</v>
      </c>
      <c r="U23" s="159">
        <f>SUM(U24:U25)</f>
        <v>88513</v>
      </c>
      <c r="V23" s="159">
        <f>SUM(V24:V25)</f>
        <v>2258</v>
      </c>
      <c r="W23" s="159">
        <f>SUM(W24:W25)</f>
        <v>106070</v>
      </c>
      <c r="X23" s="159">
        <f>SUM(X24:X25)</f>
        <v>111214</v>
      </c>
      <c r="Y23" s="159">
        <f>SUM(Y24:Y25)</f>
        <v>5288</v>
      </c>
      <c r="Z23" s="159">
        <f>SUM(Z24:Z25)</f>
        <v>111358</v>
      </c>
      <c r="AA23" s="159">
        <f>SUM(AA24:AA25)</f>
        <v>36</v>
      </c>
      <c r="AB23" s="159">
        <f>SUM(AB24:AB25)</f>
        <v>111394</v>
      </c>
      <c r="AC23" s="159">
        <f>SUM(AC24:AC25)</f>
        <v>111394</v>
      </c>
      <c r="AD23" s="159">
        <f>AC23/AB23*100</f>
        <v>100</v>
      </c>
      <c r="AE23" s="17">
        <f>AB23*1.04</f>
        <v>115849.76000000001</v>
      </c>
      <c r="AF23" s="159">
        <f>SUM(AF24:AF25)</f>
        <v>120162.8</v>
      </c>
      <c r="AG23" s="17">
        <f>SUM(AG24:AG25)</f>
        <v>125817</v>
      </c>
      <c r="AH23" s="17">
        <f>SUM(AH24:AH25)</f>
        <v>6000</v>
      </c>
      <c r="AI23" s="159">
        <f>SUM(AI24:AI25)</f>
        <v>131817</v>
      </c>
      <c r="AJ23" s="159">
        <f>SUM(AJ24:AJ25)</f>
        <v>0</v>
      </c>
      <c r="AK23" s="159">
        <f>SUM(AK24:AK25)</f>
        <v>131817</v>
      </c>
      <c r="AL23" s="159">
        <f>SUM(AL24:AL25)</f>
        <v>0</v>
      </c>
      <c r="AM23" s="159">
        <f>SUM(AM24:AM25)</f>
        <v>131817</v>
      </c>
      <c r="AN23" s="159">
        <f>SUM(AN24:AN25)</f>
        <v>0</v>
      </c>
      <c r="AO23" s="159">
        <f>SUM(AO24:AO25)</f>
        <v>131817</v>
      </c>
      <c r="AP23" s="159">
        <f>SUM(AP24:AP25)</f>
        <v>8675</v>
      </c>
      <c r="AQ23" s="159">
        <f>SUM(AQ24:AQ25)</f>
        <v>140492</v>
      </c>
      <c r="AR23" s="159">
        <f>SUM(AR24:AR25)</f>
        <v>0</v>
      </c>
      <c r="AS23" s="159">
        <f>SUM(AS24:AS25)</f>
        <v>140492</v>
      </c>
      <c r="AT23" s="159">
        <f>SUM(AT24:AT25)</f>
        <v>107746</v>
      </c>
      <c r="AU23" s="159">
        <f>SUM(AU24:AU25)</f>
        <v>0</v>
      </c>
      <c r="AV23" s="159">
        <f>SUM(AV24:AV25)</f>
        <v>140492</v>
      </c>
      <c r="AW23" s="159">
        <f>SUM(AW24:AW25)</f>
        <v>1718</v>
      </c>
      <c r="AX23" s="159">
        <f>SUM(AX24:AX25)</f>
        <v>142210</v>
      </c>
      <c r="AY23" s="159">
        <f>SUM(AY24:AY25)</f>
        <v>0</v>
      </c>
      <c r="AZ23" s="159">
        <f>SUM(AZ24:AZ25)</f>
        <v>142210</v>
      </c>
      <c r="BA23" s="159">
        <f>SUM(BA24:BA25)</f>
        <v>145435</v>
      </c>
      <c r="BB23" s="159">
        <f>SUM(BB24:BB25)</f>
        <v>3262</v>
      </c>
      <c r="BC23" s="17">
        <f>SUM(BC24:BC25)</f>
        <v>145472</v>
      </c>
      <c r="BD23" s="17">
        <f>SUM(BD24:BD25)</f>
        <v>145435</v>
      </c>
      <c r="BE23" s="274">
        <f>SUM(BE24:BE25)</f>
        <v>192.81553398058253</v>
      </c>
      <c r="BF23" s="17">
        <f>SUM(BF24:BF25)</f>
        <v>145150</v>
      </c>
    </row>
    <row r="24" spans="1:58" ht="15" customHeight="1">
      <c r="A24" s="182">
        <v>13</v>
      </c>
      <c r="B24" s="8" t="s">
        <v>419</v>
      </c>
      <c r="C24" s="202">
        <v>11</v>
      </c>
      <c r="D24" s="56" t="s">
        <v>421</v>
      </c>
      <c r="E24" s="170" t="s">
        <v>422</v>
      </c>
      <c r="F24" s="261">
        <f>62037.88+97.06</f>
        <v>62134.939999999995</v>
      </c>
      <c r="G24" s="39">
        <f>59712.3+25.01</f>
        <v>59737.310000000005</v>
      </c>
      <c r="H24" s="6">
        <v>82617.37</v>
      </c>
      <c r="I24" s="144">
        <v>198511519</v>
      </c>
      <c r="J24" s="214">
        <v>82625.57</v>
      </c>
      <c r="K24" s="85">
        <v>102773</v>
      </c>
      <c r="L24" s="214">
        <v>0</v>
      </c>
      <c r="M24" s="85">
        <f>K24+L24</f>
        <v>102773</v>
      </c>
      <c r="N24" s="85">
        <v>0</v>
      </c>
      <c r="O24" s="214">
        <f>M24+N24</f>
        <v>102773</v>
      </c>
      <c r="P24" s="85"/>
      <c r="Q24" s="85">
        <v>103458</v>
      </c>
      <c r="R24" s="85">
        <v>0</v>
      </c>
      <c r="S24" s="85">
        <f>Q24+R24</f>
        <v>103458</v>
      </c>
      <c r="T24" s="85">
        <v>80060</v>
      </c>
      <c r="U24" s="85">
        <v>88159</v>
      </c>
      <c r="V24" s="85">
        <v>2000</v>
      </c>
      <c r="W24" s="85">
        <f>S24+V24</f>
        <v>105458</v>
      </c>
      <c r="X24" s="85">
        <v>110670</v>
      </c>
      <c r="Y24" s="85">
        <v>5212</v>
      </c>
      <c r="Z24" s="85">
        <f>W24+Y24</f>
        <v>110670</v>
      </c>
      <c r="AA24" s="85">
        <v>0</v>
      </c>
      <c r="AB24" s="85">
        <f>Z24+AA24</f>
        <v>110670</v>
      </c>
      <c r="AC24" s="138">
        <v>110670</v>
      </c>
      <c r="AD24" s="74">
        <f>AC24/AB24*100</f>
        <v>100</v>
      </c>
      <c r="AE24" s="17">
        <f>AB24*1.04</f>
        <v>115096.8</v>
      </c>
      <c r="AF24" s="85">
        <f>AB24*1.04+5000</f>
        <v>120096.8</v>
      </c>
      <c r="AG24" s="214">
        <v>125751</v>
      </c>
      <c r="AH24" s="214">
        <v>6000</v>
      </c>
      <c r="AI24" s="85">
        <f>AG24+AH24</f>
        <v>131751</v>
      </c>
      <c r="AJ24" s="85">
        <v>0</v>
      </c>
      <c r="AK24" s="85">
        <v>131751</v>
      </c>
      <c r="AL24" s="157">
        <v>0</v>
      </c>
      <c r="AM24" s="138">
        <f>AI24+AL24</f>
        <v>131751</v>
      </c>
      <c r="AN24" s="157">
        <v>0</v>
      </c>
      <c r="AO24" s="262">
        <f>AM24+AN24</f>
        <v>131751</v>
      </c>
      <c r="AP24" s="138">
        <v>8675</v>
      </c>
      <c r="AQ24" s="85">
        <f>AO24+AP24</f>
        <v>140426</v>
      </c>
      <c r="AR24" s="214">
        <v>0</v>
      </c>
      <c r="AS24" s="41">
        <v>140197</v>
      </c>
      <c r="AT24" s="85">
        <v>107679</v>
      </c>
      <c r="AU24" s="157">
        <v>0</v>
      </c>
      <c r="AV24" s="138">
        <v>140197</v>
      </c>
      <c r="AW24" s="157">
        <v>1498</v>
      </c>
      <c r="AX24" s="138">
        <f>SUM(AV24:AW24)</f>
        <v>141695</v>
      </c>
      <c r="AY24" s="157">
        <v>0</v>
      </c>
      <c r="AZ24" s="138">
        <f>SUM(AX24:AY24)</f>
        <v>141695</v>
      </c>
      <c r="BA24" s="157">
        <v>144957</v>
      </c>
      <c r="BB24" s="138">
        <v>3262</v>
      </c>
      <c r="BC24" s="214">
        <f>AZ24+BB24</f>
        <v>144957</v>
      </c>
      <c r="BD24" s="214">
        <v>144957</v>
      </c>
      <c r="BE24" s="160">
        <f>BD24/BC24*100</f>
        <v>100</v>
      </c>
      <c r="BF24" s="214">
        <v>145000</v>
      </c>
    </row>
    <row r="25" spans="1:58" ht="13.5" customHeight="1">
      <c r="A25" s="182">
        <v>14</v>
      </c>
      <c r="B25" s="8" t="s">
        <v>436</v>
      </c>
      <c r="C25" s="202">
        <v>12</v>
      </c>
      <c r="D25" s="56"/>
      <c r="E25" s="170" t="s">
        <v>438</v>
      </c>
      <c r="F25" s="261">
        <v>34.6</v>
      </c>
      <c r="G25" s="39">
        <v>0</v>
      </c>
      <c r="H25" s="6">
        <v>3667.56</v>
      </c>
      <c r="I25" s="144">
        <v>7565900</v>
      </c>
      <c r="J25" s="214">
        <v>3667.56</v>
      </c>
      <c r="K25" s="85">
        <v>354</v>
      </c>
      <c r="L25" s="214">
        <v>0</v>
      </c>
      <c r="M25" s="85">
        <f>K25+L25</f>
        <v>354</v>
      </c>
      <c r="N25" s="85">
        <v>0</v>
      </c>
      <c r="O25" s="214">
        <f>M25+N25</f>
        <v>354</v>
      </c>
      <c r="P25" s="85">
        <v>0</v>
      </c>
      <c r="Q25" s="85">
        <f>O25+P25</f>
        <v>354</v>
      </c>
      <c r="R25" s="85">
        <v>0</v>
      </c>
      <c r="S25" s="85">
        <f>Q25+R25</f>
        <v>354</v>
      </c>
      <c r="T25" s="85">
        <v>354</v>
      </c>
      <c r="U25" s="85">
        <v>354</v>
      </c>
      <c r="V25" s="85">
        <v>258</v>
      </c>
      <c r="W25" s="85">
        <f>S25+V25</f>
        <v>612</v>
      </c>
      <c r="X25" s="85">
        <v>544</v>
      </c>
      <c r="Y25" s="85">
        <v>76</v>
      </c>
      <c r="Z25" s="85">
        <f>W25+Y25</f>
        <v>688</v>
      </c>
      <c r="AA25" s="85">
        <v>36</v>
      </c>
      <c r="AB25" s="85">
        <f>Z25+AA25</f>
        <v>724</v>
      </c>
      <c r="AC25" s="138">
        <v>724</v>
      </c>
      <c r="AD25" s="74">
        <f>AC25/AB25*100</f>
        <v>100</v>
      </c>
      <c r="AE25" s="17">
        <f>AB25*1.04</f>
        <v>752.96</v>
      </c>
      <c r="AF25" s="85">
        <v>66</v>
      </c>
      <c r="AG25" s="214">
        <v>66</v>
      </c>
      <c r="AH25" s="197">
        <v>0</v>
      </c>
      <c r="AI25" s="85">
        <f>AG25+AH25</f>
        <v>66</v>
      </c>
      <c r="AJ25" s="85">
        <v>0</v>
      </c>
      <c r="AK25" s="85">
        <v>66</v>
      </c>
      <c r="AL25" s="157">
        <v>0</v>
      </c>
      <c r="AM25" s="138">
        <f>AI25+AL25</f>
        <v>66</v>
      </c>
      <c r="AN25" s="157">
        <v>0</v>
      </c>
      <c r="AO25" s="262">
        <f>AM25+AN25</f>
        <v>66</v>
      </c>
      <c r="AP25" s="138">
        <v>0</v>
      </c>
      <c r="AQ25" s="85">
        <f>AO25+AP25</f>
        <v>66</v>
      </c>
      <c r="AR25" s="214">
        <v>0</v>
      </c>
      <c r="AS25" s="41">
        <v>295</v>
      </c>
      <c r="AT25" s="85">
        <v>67</v>
      </c>
      <c r="AU25" s="157">
        <v>0</v>
      </c>
      <c r="AV25" s="138">
        <v>295</v>
      </c>
      <c r="AW25" s="157">
        <v>220</v>
      </c>
      <c r="AX25" s="138">
        <f>SUM(AV25:AW25)</f>
        <v>515</v>
      </c>
      <c r="AY25" s="157">
        <v>0</v>
      </c>
      <c r="AZ25" s="138">
        <f>SUM(AX25:AY25)</f>
        <v>515</v>
      </c>
      <c r="BA25" s="157">
        <v>478</v>
      </c>
      <c r="BB25" s="138">
        <v>0</v>
      </c>
      <c r="BC25" s="214">
        <f>AZ25+BB25</f>
        <v>515</v>
      </c>
      <c r="BD25" s="214">
        <v>478</v>
      </c>
      <c r="BE25" s="160">
        <f>BD25/BC25*100</f>
        <v>92.81553398058252</v>
      </c>
      <c r="BF25" s="214">
        <v>150</v>
      </c>
    </row>
    <row r="26" spans="1:58" ht="12.75">
      <c r="A26" s="182">
        <v>15</v>
      </c>
      <c r="B26" s="158" t="s">
        <v>10</v>
      </c>
      <c r="C26" s="202">
        <v>13</v>
      </c>
      <c r="D26" s="56"/>
      <c r="E26" s="170" t="s">
        <v>12</v>
      </c>
      <c r="F26" s="153">
        <f>SUM(F27)</f>
        <v>50.1</v>
      </c>
      <c r="G26" s="233">
        <f>SUM(G27)</f>
        <v>32.43</v>
      </c>
      <c r="H26" s="120">
        <f>SUM(H27)</f>
        <v>4.4</v>
      </c>
      <c r="I26" s="204">
        <f>SUM(I27)</f>
        <v>8250</v>
      </c>
      <c r="J26" s="204">
        <f>SUM(J27)</f>
        <v>6.69</v>
      </c>
      <c r="K26" s="233">
        <f>SUM(K27)</f>
        <v>30</v>
      </c>
      <c r="L26" s="17">
        <f>SUM(L27)</f>
        <v>0</v>
      </c>
      <c r="M26" s="159">
        <f>SUM(M27)</f>
        <v>30</v>
      </c>
      <c r="N26" s="159">
        <f>SUM(N27)</f>
        <v>0</v>
      </c>
      <c r="O26" s="17">
        <f>SUM(O27)</f>
        <v>30</v>
      </c>
      <c r="P26" s="159">
        <f>SUM(P27)</f>
        <v>0</v>
      </c>
      <c r="Q26" s="159">
        <f>SUM(Q27)</f>
        <v>30</v>
      </c>
      <c r="R26" s="159">
        <f>SUM(R27)</f>
        <v>0</v>
      </c>
      <c r="S26" s="159">
        <f>SUM(S27)</f>
        <v>30</v>
      </c>
      <c r="T26" s="159">
        <f>SUM(T27)</f>
        <v>32</v>
      </c>
      <c r="U26" s="159">
        <f>SUM(U27)</f>
        <v>33</v>
      </c>
      <c r="V26" s="159">
        <f>SUM(V27)</f>
        <v>0</v>
      </c>
      <c r="W26" s="159">
        <f>SUM(W27)</f>
        <v>30</v>
      </c>
      <c r="X26" s="159">
        <f>SUM(X27)</f>
        <v>18</v>
      </c>
      <c r="Y26" s="159">
        <f>SUM(Y27)</f>
        <v>-12</v>
      </c>
      <c r="Z26" s="159">
        <f>SUM(Z27)</f>
        <v>18</v>
      </c>
      <c r="AA26" s="159">
        <f>SUM(AA27)</f>
        <v>0</v>
      </c>
      <c r="AB26" s="159">
        <f>SUM(AB27)</f>
        <v>18</v>
      </c>
      <c r="AC26" s="159">
        <f>SUM(AC27)</f>
        <v>25</v>
      </c>
      <c r="AD26" s="159">
        <f>AC26/AB26*100</f>
        <v>138.88888888888889</v>
      </c>
      <c r="AE26" s="17">
        <f>AB26*1.04</f>
        <v>18.72</v>
      </c>
      <c r="AF26" s="159">
        <f>SUM(AF27)</f>
        <v>18.72</v>
      </c>
      <c r="AG26" s="17">
        <f>SUM(AG27)</f>
        <v>92</v>
      </c>
      <c r="AH26" s="17">
        <f>SUM(AH27)</f>
        <v>0</v>
      </c>
      <c r="AI26" s="159">
        <f>SUM(AI27)</f>
        <v>92</v>
      </c>
      <c r="AJ26" s="159">
        <f>SUM(AJ27)</f>
        <v>0</v>
      </c>
      <c r="AK26" s="159">
        <f>SUM(AK27)</f>
        <v>92</v>
      </c>
      <c r="AL26" s="159">
        <f>SUM(AL27)</f>
        <v>0</v>
      </c>
      <c r="AM26" s="159">
        <f>SUM(AM27)</f>
        <v>92</v>
      </c>
      <c r="AN26" s="159">
        <f>SUM(AN27)</f>
        <v>0</v>
      </c>
      <c r="AO26" s="159">
        <f>SUM(AO27)</f>
        <v>92</v>
      </c>
      <c r="AP26" s="159">
        <f>SUM(AP27)</f>
        <v>0</v>
      </c>
      <c r="AQ26" s="159">
        <f>SUM(AQ27)</f>
        <v>92</v>
      </c>
      <c r="AR26" s="159">
        <f>SUM(AR27)</f>
        <v>0</v>
      </c>
      <c r="AS26" s="159">
        <f>SUM(AS27)</f>
        <v>92</v>
      </c>
      <c r="AT26" s="159">
        <f>SUM(AT27)</f>
        <v>7</v>
      </c>
      <c r="AU26" s="159">
        <f>SUM(AU27)</f>
        <v>0</v>
      </c>
      <c r="AV26" s="159">
        <f>SUM(AV27)</f>
        <v>92</v>
      </c>
      <c r="AW26" s="159">
        <f>SUM(AW27)</f>
        <v>0</v>
      </c>
      <c r="AX26" s="159">
        <f>SUM(AX27)</f>
        <v>92</v>
      </c>
      <c r="AY26" s="159">
        <f>SUM(AY27)</f>
        <v>0</v>
      </c>
      <c r="AZ26" s="159">
        <f>SUM(AZ27)</f>
        <v>92</v>
      </c>
      <c r="BA26" s="159">
        <f>SUM(BA27)</f>
        <v>7</v>
      </c>
      <c r="BB26" s="159">
        <f>SUM(BB27)</f>
        <v>0</v>
      </c>
      <c r="BC26" s="17">
        <f>SUM(BC27)</f>
        <v>92</v>
      </c>
      <c r="BD26" s="17">
        <f>SUM(BD27)</f>
        <v>8</v>
      </c>
      <c r="BE26" s="274">
        <f>SUM(BE27)</f>
        <v>8.695652173913043</v>
      </c>
      <c r="BF26" s="17">
        <f>SUM(BF27)</f>
        <v>0</v>
      </c>
    </row>
    <row r="27" spans="1:58" ht="12.75">
      <c r="A27" s="182">
        <v>16</v>
      </c>
      <c r="B27" s="158" t="s">
        <v>36</v>
      </c>
      <c r="C27" s="202">
        <v>14</v>
      </c>
      <c r="D27" s="56"/>
      <c r="E27" s="170" t="s">
        <v>38</v>
      </c>
      <c r="F27" s="153">
        <f>SUM(F28)</f>
        <v>50.1</v>
      </c>
      <c r="G27" s="233">
        <f>SUM(G28)</f>
        <v>32.43</v>
      </c>
      <c r="H27" s="120">
        <f>SUM(H28)</f>
        <v>4.4</v>
      </c>
      <c r="I27" s="204">
        <f>SUM(I28)</f>
        <v>8250</v>
      </c>
      <c r="J27" s="204">
        <f>SUM(J28)</f>
        <v>6.69</v>
      </c>
      <c r="K27" s="233">
        <f>SUM(K28)</f>
        <v>30</v>
      </c>
      <c r="L27" s="17">
        <f>SUM(L28)</f>
        <v>0</v>
      </c>
      <c r="M27" s="159">
        <f>SUM(M28)</f>
        <v>30</v>
      </c>
      <c r="N27" s="159">
        <f>SUM(N28)</f>
        <v>0</v>
      </c>
      <c r="O27" s="17">
        <f>SUM(O28)</f>
        <v>30</v>
      </c>
      <c r="P27" s="159">
        <f>SUM(P28)</f>
        <v>0</v>
      </c>
      <c r="Q27" s="159">
        <f>SUM(Q28)</f>
        <v>30</v>
      </c>
      <c r="R27" s="159">
        <f>SUM(R28)</f>
        <v>0</v>
      </c>
      <c r="S27" s="159">
        <f>SUM(S28)</f>
        <v>30</v>
      </c>
      <c r="T27" s="159">
        <f>SUM(T28)</f>
        <v>32</v>
      </c>
      <c r="U27" s="159">
        <f>SUM(U28)</f>
        <v>33</v>
      </c>
      <c r="V27" s="159">
        <f>SUM(V28)</f>
        <v>0</v>
      </c>
      <c r="W27" s="159">
        <f>SUM(W28)</f>
        <v>30</v>
      </c>
      <c r="X27" s="159">
        <f>SUM(X28)</f>
        <v>18</v>
      </c>
      <c r="Y27" s="159">
        <f>SUM(Y28)</f>
        <v>-12</v>
      </c>
      <c r="Z27" s="159">
        <f>SUM(Z28)</f>
        <v>18</v>
      </c>
      <c r="AA27" s="159">
        <f>SUM(AA28)</f>
        <v>0</v>
      </c>
      <c r="AB27" s="159">
        <f>SUM(AB28)</f>
        <v>18</v>
      </c>
      <c r="AC27" s="159">
        <f>SUM(AC28)</f>
        <v>25</v>
      </c>
      <c r="AD27" s="159">
        <f>AC27/AB27*100</f>
        <v>138.88888888888889</v>
      </c>
      <c r="AE27" s="17">
        <f>AB27*1.04</f>
        <v>18.72</v>
      </c>
      <c r="AF27" s="159">
        <f>SUM(AF28)</f>
        <v>18.72</v>
      </c>
      <c r="AG27" s="17">
        <f>SUM(AG28)</f>
        <v>92</v>
      </c>
      <c r="AH27" s="17">
        <f>SUM(AH28)</f>
        <v>0</v>
      </c>
      <c r="AI27" s="159">
        <f>SUM(AI28)</f>
        <v>92</v>
      </c>
      <c r="AJ27" s="159">
        <f>SUM(AJ28)</f>
        <v>0</v>
      </c>
      <c r="AK27" s="159">
        <f>SUM(AK28)</f>
        <v>92</v>
      </c>
      <c r="AL27" s="159">
        <f>SUM(AL28)</f>
        <v>0</v>
      </c>
      <c r="AM27" s="159">
        <f>SUM(AM28)</f>
        <v>92</v>
      </c>
      <c r="AN27" s="159">
        <f>SUM(AN28)</f>
        <v>0</v>
      </c>
      <c r="AO27" s="159">
        <f>SUM(AO28)</f>
        <v>92</v>
      </c>
      <c r="AP27" s="159">
        <f>SUM(AP28)</f>
        <v>0</v>
      </c>
      <c r="AQ27" s="159">
        <f>SUM(AQ28)</f>
        <v>92</v>
      </c>
      <c r="AR27" s="159">
        <f>SUM(AR28)</f>
        <v>0</v>
      </c>
      <c r="AS27" s="159">
        <f>SUM(AS28)</f>
        <v>92</v>
      </c>
      <c r="AT27" s="159">
        <f>SUM(AT28)</f>
        <v>7</v>
      </c>
      <c r="AU27" s="159">
        <f>SUM(AU28)</f>
        <v>0</v>
      </c>
      <c r="AV27" s="159">
        <f>SUM(AV28)</f>
        <v>92</v>
      </c>
      <c r="AW27" s="159">
        <f>SUM(AW28)</f>
        <v>0</v>
      </c>
      <c r="AX27" s="159">
        <f>SUM(AX28)</f>
        <v>92</v>
      </c>
      <c r="AY27" s="159">
        <f>SUM(AY28)</f>
        <v>0</v>
      </c>
      <c r="AZ27" s="159">
        <f>SUM(AZ28)</f>
        <v>92</v>
      </c>
      <c r="BA27" s="159">
        <f>SUM(BA28)</f>
        <v>7</v>
      </c>
      <c r="BB27" s="159">
        <f>SUM(BB28)</f>
        <v>0</v>
      </c>
      <c r="BC27" s="17">
        <f>SUM(BC28)</f>
        <v>92</v>
      </c>
      <c r="BD27" s="17">
        <f>SUM(BD28)</f>
        <v>8</v>
      </c>
      <c r="BE27" s="274">
        <f>SUM(BE28)</f>
        <v>8.695652173913043</v>
      </c>
      <c r="BF27" s="17">
        <f>SUM(BF28)</f>
        <v>0</v>
      </c>
    </row>
    <row r="28" spans="1:58" ht="13.5" customHeight="1">
      <c r="A28" s="182">
        <v>17</v>
      </c>
      <c r="B28" s="8" t="s">
        <v>57</v>
      </c>
      <c r="C28" s="202">
        <v>15</v>
      </c>
      <c r="D28" s="56" t="s">
        <v>59</v>
      </c>
      <c r="E28" s="170" t="s">
        <v>60</v>
      </c>
      <c r="F28" s="261">
        <v>50.1</v>
      </c>
      <c r="G28" s="39">
        <v>32.43</v>
      </c>
      <c r="H28" s="6">
        <v>4.4</v>
      </c>
      <c r="I28" s="144">
        <v>8250</v>
      </c>
      <c r="J28" s="214">
        <v>6.69</v>
      </c>
      <c r="K28" s="85">
        <v>30</v>
      </c>
      <c r="L28" s="214">
        <v>0</v>
      </c>
      <c r="M28" s="85">
        <f>K28+L28</f>
        <v>30</v>
      </c>
      <c r="N28" s="85">
        <v>0</v>
      </c>
      <c r="O28" s="214">
        <f>M28+N28</f>
        <v>30</v>
      </c>
      <c r="P28" s="85">
        <v>0</v>
      </c>
      <c r="Q28" s="85">
        <f>O28+P28</f>
        <v>30</v>
      </c>
      <c r="R28" s="85">
        <v>0</v>
      </c>
      <c r="S28" s="85">
        <f>Q28+R28</f>
        <v>30</v>
      </c>
      <c r="T28" s="85">
        <v>32</v>
      </c>
      <c r="U28" s="85">
        <v>33</v>
      </c>
      <c r="V28" s="85">
        <v>0</v>
      </c>
      <c r="W28" s="85">
        <f>S28+V28</f>
        <v>30</v>
      </c>
      <c r="X28" s="85">
        <v>18</v>
      </c>
      <c r="Y28" s="85">
        <v>-12</v>
      </c>
      <c r="Z28" s="85">
        <f>W28+Y28</f>
        <v>18</v>
      </c>
      <c r="AA28" s="85">
        <v>0</v>
      </c>
      <c r="AB28" s="85">
        <f>Z28+AA28</f>
        <v>18</v>
      </c>
      <c r="AC28" s="138">
        <v>25</v>
      </c>
      <c r="AD28" s="74">
        <f>AC28/AB28*100</f>
        <v>138.88888888888889</v>
      </c>
      <c r="AE28" s="17">
        <f>AB28*1.04</f>
        <v>18.72</v>
      </c>
      <c r="AF28" s="85">
        <f>AB28*1.04</f>
        <v>18.72</v>
      </c>
      <c r="AG28" s="214">
        <v>92</v>
      </c>
      <c r="AH28" s="197">
        <v>0</v>
      </c>
      <c r="AI28" s="85">
        <f>AG28+AH28</f>
        <v>92</v>
      </c>
      <c r="AJ28" s="85">
        <v>0</v>
      </c>
      <c r="AK28" s="85">
        <v>92</v>
      </c>
      <c r="AL28" s="157">
        <v>0</v>
      </c>
      <c r="AM28" s="138">
        <f>AI28+AL28</f>
        <v>92</v>
      </c>
      <c r="AN28" s="157">
        <v>0</v>
      </c>
      <c r="AO28" s="262">
        <f>AM28+AN28</f>
        <v>92</v>
      </c>
      <c r="AP28" s="138">
        <v>0</v>
      </c>
      <c r="AQ28" s="85">
        <f>AO28+AP28</f>
        <v>92</v>
      </c>
      <c r="AR28" s="214">
        <v>0</v>
      </c>
      <c r="AS28" s="41">
        <f>SUM(AQ28:AR28)</f>
        <v>92</v>
      </c>
      <c r="AT28" s="85">
        <v>7</v>
      </c>
      <c r="AU28" s="157">
        <v>0</v>
      </c>
      <c r="AV28" s="138">
        <v>92</v>
      </c>
      <c r="AW28" s="157">
        <v>0</v>
      </c>
      <c r="AX28" s="138">
        <f>SUM(AV28:AW28)</f>
        <v>92</v>
      </c>
      <c r="AY28" s="157">
        <v>0</v>
      </c>
      <c r="AZ28" s="138">
        <f>SUM(AX28:AY28)</f>
        <v>92</v>
      </c>
      <c r="BA28" s="157">
        <v>7</v>
      </c>
      <c r="BB28" s="138">
        <v>0</v>
      </c>
      <c r="BC28" s="214">
        <f>AZ28+BB28</f>
        <v>92</v>
      </c>
      <c r="BD28" s="214">
        <v>8</v>
      </c>
      <c r="BE28" s="160">
        <f>BD28/BC28*100</f>
        <v>8.695652173913043</v>
      </c>
      <c r="BF28" s="214">
        <v>0</v>
      </c>
    </row>
    <row r="29" spans="1:58" ht="3.75" customHeight="1" hidden="1">
      <c r="A29" s="182"/>
      <c r="B29" s="227" t="s">
        <v>75</v>
      </c>
      <c r="C29" s="202"/>
      <c r="D29" s="56"/>
      <c r="E29" s="170"/>
      <c r="F29" s="261"/>
      <c r="G29" s="39"/>
      <c r="H29" s="6"/>
      <c r="I29" s="144"/>
      <c r="J29" s="214"/>
      <c r="K29" s="85"/>
      <c r="L29" s="214"/>
      <c r="M29" s="85"/>
      <c r="N29" s="85"/>
      <c r="O29" s="214"/>
      <c r="P29" s="85"/>
      <c r="Q29" s="259"/>
      <c r="R29" s="85"/>
      <c r="S29" s="85"/>
      <c r="T29" s="85"/>
      <c r="U29" s="85"/>
      <c r="V29" s="85"/>
      <c r="W29" s="85"/>
      <c r="X29" s="85"/>
      <c r="Y29" s="85"/>
      <c r="Z29" s="85">
        <f>W29+Y29</f>
        <v>0</v>
      </c>
      <c r="AA29" s="85"/>
      <c r="AB29" s="85">
        <f>Z29+AA29</f>
        <v>0</v>
      </c>
      <c r="AC29" s="138"/>
      <c r="AD29" s="159" t="e">
        <f>AC29/AB29*100</f>
        <v>#DIV/0!</v>
      </c>
      <c r="AE29" s="17">
        <f>AB29*1.04</f>
        <v>0</v>
      </c>
      <c r="AF29" s="85"/>
      <c r="AG29" s="214"/>
      <c r="AH29" s="197"/>
      <c r="AI29" s="259"/>
      <c r="AJ29" s="259"/>
      <c r="AK29" s="259"/>
      <c r="AL29" s="157"/>
      <c r="AM29" s="138"/>
      <c r="AN29" s="157"/>
      <c r="AO29" s="262"/>
      <c r="AP29" s="138"/>
      <c r="AQ29" s="85"/>
      <c r="AR29" s="214"/>
      <c r="AS29" s="41"/>
      <c r="AT29" s="85"/>
      <c r="AU29" s="157"/>
      <c r="AV29" s="138"/>
      <c r="AW29" s="157"/>
      <c r="AX29" s="138"/>
      <c r="AY29" s="157"/>
      <c r="AZ29" s="138"/>
      <c r="BA29" s="157"/>
      <c r="BB29" s="138"/>
      <c r="BC29" s="214"/>
      <c r="BD29" s="214"/>
      <c r="BE29" s="160" t="e">
        <f>BD29/BC29*100</f>
        <v>#DIV/0!</v>
      </c>
      <c r="BF29" s="214"/>
    </row>
    <row r="30" spans="1:58" ht="0.75" customHeight="1" hidden="1">
      <c r="A30" s="182"/>
      <c r="B30" s="104" t="s">
        <v>90</v>
      </c>
      <c r="C30" s="202"/>
      <c r="D30" s="56"/>
      <c r="E30" s="170" t="s">
        <v>92</v>
      </c>
      <c r="F30" s="261"/>
      <c r="G30" s="39"/>
      <c r="H30" s="6">
        <v>42.21</v>
      </c>
      <c r="I30" s="144"/>
      <c r="J30" s="214"/>
      <c r="K30" s="85"/>
      <c r="L30" s="214"/>
      <c r="M30" s="85"/>
      <c r="N30" s="85"/>
      <c r="O30" s="214"/>
      <c r="P30" s="85"/>
      <c r="Q30" s="259"/>
      <c r="R30" s="85"/>
      <c r="S30" s="85"/>
      <c r="T30" s="85"/>
      <c r="U30" s="85"/>
      <c r="V30" s="85"/>
      <c r="W30" s="85"/>
      <c r="X30" s="85"/>
      <c r="Y30" s="85"/>
      <c r="Z30" s="85">
        <f>W30+Y30</f>
        <v>0</v>
      </c>
      <c r="AA30" s="85"/>
      <c r="AB30" s="85">
        <f>Z30+AA30</f>
        <v>0</v>
      </c>
      <c r="AC30" s="138"/>
      <c r="AD30" s="159" t="e">
        <f>AC30/AB30*100</f>
        <v>#DIV/0!</v>
      </c>
      <c r="AE30" s="17">
        <f>AB30*1.04</f>
        <v>0</v>
      </c>
      <c r="AF30" s="85"/>
      <c r="AG30" s="214"/>
      <c r="AH30" s="197"/>
      <c r="AI30" s="259"/>
      <c r="AJ30" s="259"/>
      <c r="AK30" s="259"/>
      <c r="AL30" s="157"/>
      <c r="AM30" s="138"/>
      <c r="AN30" s="157"/>
      <c r="AO30" s="262"/>
      <c r="AP30" s="138"/>
      <c r="AQ30" s="85"/>
      <c r="AR30" s="214"/>
      <c r="AS30" s="41"/>
      <c r="AT30" s="85"/>
      <c r="AU30" s="157"/>
      <c r="AV30" s="138"/>
      <c r="AW30" s="157"/>
      <c r="AX30" s="138"/>
      <c r="AY30" s="157"/>
      <c r="AZ30" s="138"/>
      <c r="BA30" s="157"/>
      <c r="BB30" s="138"/>
      <c r="BC30" s="214"/>
      <c r="BD30" s="214"/>
      <c r="BE30" s="160" t="e">
        <f>BD30/BC30*100</f>
        <v>#DIV/0!</v>
      </c>
      <c r="BF30" s="214"/>
    </row>
    <row r="31" spans="1:58" ht="16.5" customHeight="1" hidden="1">
      <c r="A31" s="182"/>
      <c r="B31" s="227" t="s">
        <v>106</v>
      </c>
      <c r="C31" s="202"/>
      <c r="D31" s="56"/>
      <c r="E31" s="170"/>
      <c r="F31" s="261"/>
      <c r="G31" s="39"/>
      <c r="H31" s="6"/>
      <c r="I31" s="144"/>
      <c r="J31" s="214"/>
      <c r="K31" s="85"/>
      <c r="L31" s="214"/>
      <c r="M31" s="85"/>
      <c r="N31" s="85"/>
      <c r="O31" s="214"/>
      <c r="P31" s="85"/>
      <c r="Q31" s="259"/>
      <c r="R31" s="85"/>
      <c r="S31" s="85"/>
      <c r="T31" s="85"/>
      <c r="U31" s="85"/>
      <c r="V31" s="85"/>
      <c r="W31" s="85"/>
      <c r="X31" s="85"/>
      <c r="Y31" s="85"/>
      <c r="Z31" s="85">
        <f>W31+Y31</f>
        <v>0</v>
      </c>
      <c r="AA31" s="85"/>
      <c r="AB31" s="85">
        <f>Z31+AA31</f>
        <v>0</v>
      </c>
      <c r="AC31" s="138"/>
      <c r="AD31" s="159" t="e">
        <f>AC31/AB31*100</f>
        <v>#DIV/0!</v>
      </c>
      <c r="AE31" s="17">
        <f>AB31*1.04</f>
        <v>0</v>
      </c>
      <c r="AF31" s="85"/>
      <c r="AG31" s="214"/>
      <c r="AH31" s="197"/>
      <c r="AI31" s="259"/>
      <c r="AJ31" s="259"/>
      <c r="AK31" s="259"/>
      <c r="AL31" s="157"/>
      <c r="AM31" s="138"/>
      <c r="AN31" s="157"/>
      <c r="AO31" s="262"/>
      <c r="AP31" s="138"/>
      <c r="AQ31" s="85"/>
      <c r="AR31" s="214"/>
      <c r="AS31" s="41"/>
      <c r="AT31" s="85"/>
      <c r="AU31" s="157"/>
      <c r="AV31" s="138"/>
      <c r="AW31" s="157"/>
      <c r="AX31" s="138"/>
      <c r="AY31" s="157"/>
      <c r="AZ31" s="138"/>
      <c r="BA31" s="157"/>
      <c r="BB31" s="138"/>
      <c r="BC31" s="214"/>
      <c r="BD31" s="214"/>
      <c r="BE31" s="160" t="e">
        <f>BD31/BC31*100</f>
        <v>#DIV/0!</v>
      </c>
      <c r="BF31" s="214"/>
    </row>
    <row r="32" spans="1:58" ht="0.75" customHeight="1" hidden="1">
      <c r="A32" s="182">
        <v>16</v>
      </c>
      <c r="B32" s="158" t="s">
        <v>120</v>
      </c>
      <c r="C32" s="202"/>
      <c r="D32" s="56"/>
      <c r="E32" s="170">
        <v>0.08</v>
      </c>
      <c r="F32" s="261"/>
      <c r="G32" s="39"/>
      <c r="H32" s="218">
        <f>H33</f>
        <v>7420.05</v>
      </c>
      <c r="I32" s="218">
        <f>I33</f>
        <v>0</v>
      </c>
      <c r="J32" s="218">
        <f>J33</f>
        <v>7399.21</v>
      </c>
      <c r="K32" s="85"/>
      <c r="L32" s="214"/>
      <c r="M32" s="85"/>
      <c r="N32" s="85"/>
      <c r="O32" s="214"/>
      <c r="P32" s="85"/>
      <c r="Q32" s="259"/>
      <c r="R32" s="85"/>
      <c r="S32" s="85"/>
      <c r="T32" s="85"/>
      <c r="U32" s="85"/>
      <c r="V32" s="85"/>
      <c r="W32" s="85"/>
      <c r="X32" s="85"/>
      <c r="Y32" s="85"/>
      <c r="Z32" s="85">
        <f>W32+Y32</f>
        <v>0</v>
      </c>
      <c r="AA32" s="85"/>
      <c r="AB32" s="85">
        <f>Z32+AA32</f>
        <v>0</v>
      </c>
      <c r="AC32" s="138"/>
      <c r="AD32" s="159" t="e">
        <f>AC32/AB32*100</f>
        <v>#DIV/0!</v>
      </c>
      <c r="AE32" s="17">
        <f>AB32*1.04</f>
        <v>0</v>
      </c>
      <c r="AF32" s="85"/>
      <c r="AG32" s="214"/>
      <c r="AH32" s="197"/>
      <c r="AI32" s="259"/>
      <c r="AJ32" s="259"/>
      <c r="AK32" s="259"/>
      <c r="AL32" s="157"/>
      <c r="AM32" s="138"/>
      <c r="AN32" s="157"/>
      <c r="AO32" s="262"/>
      <c r="AP32" s="138"/>
      <c r="AQ32" s="85"/>
      <c r="AR32" s="214"/>
      <c r="AS32" s="41"/>
      <c r="AT32" s="85"/>
      <c r="AU32" s="157"/>
      <c r="AV32" s="138"/>
      <c r="AW32" s="157"/>
      <c r="AX32" s="138"/>
      <c r="AY32" s="157"/>
      <c r="AZ32" s="138"/>
      <c r="BA32" s="157"/>
      <c r="BB32" s="138"/>
      <c r="BC32" s="214"/>
      <c r="BD32" s="214"/>
      <c r="BE32" s="160" t="e">
        <f>BD32/BC32*100</f>
        <v>#DIV/0!</v>
      </c>
      <c r="BF32" s="214"/>
    </row>
    <row r="33" spans="1:58" ht="13.5" customHeight="1" hidden="1">
      <c r="A33" s="23">
        <v>17</v>
      </c>
      <c r="B33" s="222" t="s">
        <v>148</v>
      </c>
      <c r="C33" s="113"/>
      <c r="D33" s="175"/>
      <c r="E33" s="96">
        <v>6.02</v>
      </c>
      <c r="F33" s="273"/>
      <c r="G33" s="115"/>
      <c r="H33" s="242">
        <f>H34</f>
        <v>7420.05</v>
      </c>
      <c r="I33" s="242">
        <f>I34</f>
        <v>0</v>
      </c>
      <c r="J33" s="242">
        <f>J34</f>
        <v>7399.21</v>
      </c>
      <c r="K33" s="85"/>
      <c r="L33" s="214"/>
      <c r="M33" s="85"/>
      <c r="N33" s="85"/>
      <c r="O33" s="214"/>
      <c r="P33" s="85"/>
      <c r="Q33" s="259"/>
      <c r="R33" s="85"/>
      <c r="S33" s="85"/>
      <c r="T33" s="85"/>
      <c r="U33" s="85"/>
      <c r="V33" s="85"/>
      <c r="W33" s="216">
        <v>0</v>
      </c>
      <c r="X33" s="216">
        <v>27</v>
      </c>
      <c r="Y33" s="216">
        <v>39</v>
      </c>
      <c r="Z33" s="216">
        <f>W33+Y33</f>
        <v>39</v>
      </c>
      <c r="AA33" s="216">
        <v>0</v>
      </c>
      <c r="AB33" s="216">
        <f>Z33+AA33</f>
        <v>39</v>
      </c>
      <c r="AC33" s="185">
        <v>27</v>
      </c>
      <c r="AD33" s="159">
        <f>AC33/AB33*100</f>
        <v>69.23076923076923</v>
      </c>
      <c r="AE33" s="17">
        <f>AB33*1.04</f>
        <v>40.56</v>
      </c>
      <c r="AF33" s="216">
        <v>0</v>
      </c>
      <c r="AG33" s="214"/>
      <c r="AH33" s="197"/>
      <c r="AI33" s="259"/>
      <c r="AJ33" s="259"/>
      <c r="AK33" s="259"/>
      <c r="AL33" s="157"/>
      <c r="AM33" s="138"/>
      <c r="AN33" s="157"/>
      <c r="AO33" s="262"/>
      <c r="AP33" s="138"/>
      <c r="AQ33" s="85"/>
      <c r="AR33" s="214"/>
      <c r="AS33" s="41"/>
      <c r="AT33" s="85"/>
      <c r="AU33" s="157"/>
      <c r="AV33" s="138"/>
      <c r="AW33" s="157"/>
      <c r="AX33" s="138"/>
      <c r="AY33" s="157"/>
      <c r="AZ33" s="138"/>
      <c r="BA33" s="157"/>
      <c r="BB33" s="138"/>
      <c r="BC33" s="214"/>
      <c r="BD33" s="214"/>
      <c r="BE33" s="160" t="e">
        <f>BD33/BC33*100</f>
        <v>#DIV/0!</v>
      </c>
      <c r="BF33" s="214"/>
    </row>
    <row r="34" spans="1:58" ht="12.75" customHeight="1" hidden="1">
      <c r="A34" s="182">
        <v>18</v>
      </c>
      <c r="B34" s="8" t="s">
        <v>169</v>
      </c>
      <c r="C34" s="202"/>
      <c r="D34" s="56"/>
      <c r="E34" s="170" t="s">
        <v>171</v>
      </c>
      <c r="F34" s="261"/>
      <c r="G34" s="39"/>
      <c r="H34" s="6">
        <v>7420.05</v>
      </c>
      <c r="I34" s="144"/>
      <c r="J34" s="214">
        <v>7399.21</v>
      </c>
      <c r="K34" s="85"/>
      <c r="L34" s="214"/>
      <c r="M34" s="85"/>
      <c r="N34" s="85"/>
      <c r="O34" s="214"/>
      <c r="P34" s="85"/>
      <c r="Q34" s="259"/>
      <c r="R34" s="85"/>
      <c r="S34" s="85"/>
      <c r="T34" s="85"/>
      <c r="U34" s="85"/>
      <c r="V34" s="85"/>
      <c r="W34" s="85">
        <v>0</v>
      </c>
      <c r="X34" s="85">
        <v>27</v>
      </c>
      <c r="Y34" s="85">
        <v>39</v>
      </c>
      <c r="Z34" s="85">
        <f>W34+Y34</f>
        <v>39</v>
      </c>
      <c r="AA34" s="85">
        <v>0</v>
      </c>
      <c r="AB34" s="85">
        <f>Z34+AA34</f>
        <v>39</v>
      </c>
      <c r="AC34" s="138">
        <v>27</v>
      </c>
      <c r="AD34" s="74">
        <f>AC34/AB34*100</f>
        <v>69.23076923076923</v>
      </c>
      <c r="AE34" s="17">
        <f>AB34*1.04</f>
        <v>40.56</v>
      </c>
      <c r="AF34" s="85">
        <v>0</v>
      </c>
      <c r="AG34" s="214"/>
      <c r="AH34" s="197"/>
      <c r="AI34" s="259"/>
      <c r="AJ34" s="259"/>
      <c r="AK34" s="259"/>
      <c r="AL34" s="157"/>
      <c r="AM34" s="138"/>
      <c r="AN34" s="157"/>
      <c r="AO34" s="262"/>
      <c r="AP34" s="138"/>
      <c r="AQ34" s="85"/>
      <c r="AR34" s="214"/>
      <c r="AS34" s="41"/>
      <c r="AT34" s="85"/>
      <c r="AU34" s="157"/>
      <c r="AV34" s="138"/>
      <c r="AW34" s="157"/>
      <c r="AX34" s="138"/>
      <c r="AY34" s="157"/>
      <c r="AZ34" s="138"/>
      <c r="BA34" s="157"/>
      <c r="BB34" s="138"/>
      <c r="BC34" s="214"/>
      <c r="BD34" s="214"/>
      <c r="BE34" s="160" t="e">
        <f>BD34/BC34*100</f>
        <v>#DIV/0!</v>
      </c>
      <c r="BF34" s="214"/>
    </row>
    <row r="35" spans="1:58" ht="13.5" customHeight="1">
      <c r="A35" s="182">
        <v>18</v>
      </c>
      <c r="B35" s="158" t="s">
        <v>194</v>
      </c>
      <c r="C35" s="202">
        <v>19</v>
      </c>
      <c r="D35" s="56"/>
      <c r="E35" s="170" t="s">
        <v>196</v>
      </c>
      <c r="F35" s="153">
        <f>SUM(F36)</f>
        <v>58286.97</v>
      </c>
      <c r="G35" s="233">
        <f>SUM(G36)</f>
        <v>37567.64</v>
      </c>
      <c r="H35" s="120">
        <f>SUM(H36)</f>
        <v>83550.8</v>
      </c>
      <c r="I35" s="204">
        <f>SUM(I36)</f>
        <v>230695591</v>
      </c>
      <c r="J35" s="204">
        <f>SUM(J36)</f>
        <v>77319.09</v>
      </c>
      <c r="K35" s="233">
        <f>SUM(K36)</f>
        <v>73546</v>
      </c>
      <c r="L35" s="17">
        <f>SUM(L36)</f>
        <v>0</v>
      </c>
      <c r="M35" s="159">
        <f>SUM(M36)</f>
        <v>73546</v>
      </c>
      <c r="N35" s="159">
        <f>SUM(N36)</f>
        <v>0</v>
      </c>
      <c r="O35" s="17">
        <f>SUM(O36)</f>
        <v>73546</v>
      </c>
      <c r="P35" s="159">
        <f>SUM(P36)</f>
        <v>0</v>
      </c>
      <c r="Q35" s="159">
        <f>SUM(Q36)</f>
        <v>73546</v>
      </c>
      <c r="R35" s="159">
        <f>SUM(R36)</f>
        <v>268</v>
      </c>
      <c r="S35" s="159">
        <f>SUM(S36)</f>
        <v>73814</v>
      </c>
      <c r="T35" s="159">
        <f>SUM(T36)</f>
        <v>35718</v>
      </c>
      <c r="U35" s="159">
        <f>SUM(U36)</f>
        <v>45691</v>
      </c>
      <c r="V35" s="159">
        <f>SUM(V36)</f>
        <v>-268</v>
      </c>
      <c r="W35" s="159">
        <f>SUM(W36)</f>
        <v>73546</v>
      </c>
      <c r="X35" s="159">
        <f>SUM(X36)</f>
        <v>49753</v>
      </c>
      <c r="Y35" s="159">
        <f>SUM(Y36)</f>
        <v>-10782</v>
      </c>
      <c r="Z35" s="159">
        <f>SUM(Z36)</f>
        <v>62764</v>
      </c>
      <c r="AA35" s="159">
        <f>SUM(AA36)</f>
        <v>0</v>
      </c>
      <c r="AB35" s="159">
        <f>SUM(AB36)</f>
        <v>62764</v>
      </c>
      <c r="AC35" s="159">
        <f>SUM(AC36)</f>
        <v>51927</v>
      </c>
      <c r="AD35" s="159">
        <f>AC35/AB35*100</f>
        <v>82.7337327130202</v>
      </c>
      <c r="AE35" s="17">
        <f>AB35*1.04</f>
        <v>65274.560000000005</v>
      </c>
      <c r="AF35" s="159">
        <f>SUM(AF36)</f>
        <v>65274.560000000005</v>
      </c>
      <c r="AG35" s="17">
        <f>SUM(AG36)</f>
        <v>71811</v>
      </c>
      <c r="AH35" s="17">
        <f>SUM(AH36)</f>
        <v>0</v>
      </c>
      <c r="AI35" s="159">
        <f>SUM(AI36)</f>
        <v>71811</v>
      </c>
      <c r="AJ35" s="159">
        <f>SUM(AJ36)</f>
        <v>0</v>
      </c>
      <c r="AK35" s="159">
        <f>SUM(AK36)</f>
        <v>71811</v>
      </c>
      <c r="AL35" s="159">
        <f>SUM(AL36)</f>
        <v>0</v>
      </c>
      <c r="AM35" s="159">
        <f>SUM(AM36)</f>
        <v>71811</v>
      </c>
      <c r="AN35" s="159">
        <f>SUM(AN36)</f>
        <v>0</v>
      </c>
      <c r="AO35" s="159">
        <f>SUM(AO36)</f>
        <v>71811</v>
      </c>
      <c r="AP35" s="159">
        <f>SUM(AP36)</f>
        <v>0</v>
      </c>
      <c r="AQ35" s="159">
        <f>SUM(AQ36)</f>
        <v>71811</v>
      </c>
      <c r="AR35" s="159">
        <f>SUM(AR36)</f>
        <v>0</v>
      </c>
      <c r="AS35" s="159">
        <f>SUM(AS36)</f>
        <v>71811</v>
      </c>
      <c r="AT35" s="159">
        <f>SUM(AT36)</f>
        <v>50854</v>
      </c>
      <c r="AU35" s="159">
        <f>SUM(AU36)</f>
        <v>0</v>
      </c>
      <c r="AV35" s="159">
        <f>SUM(AV36)</f>
        <v>71811</v>
      </c>
      <c r="AW35" s="159">
        <f>SUM(AW36)</f>
        <v>0</v>
      </c>
      <c r="AX35" s="159">
        <f>SUM(AX36)</f>
        <v>71811</v>
      </c>
      <c r="AY35" s="159">
        <f>SUM(AY36)</f>
        <v>0</v>
      </c>
      <c r="AZ35" s="159">
        <f>SUM(AZ36)</f>
        <v>71811</v>
      </c>
      <c r="BA35" s="159">
        <f>SUM(BA36)</f>
        <v>56164</v>
      </c>
      <c r="BB35" s="159">
        <f>SUM(BB36)</f>
        <v>-8195</v>
      </c>
      <c r="BC35" s="17">
        <f>SUM(BC36)</f>
        <v>63616</v>
      </c>
      <c r="BD35" s="17">
        <f>SUM(BD36)</f>
        <v>57223</v>
      </c>
      <c r="BE35" s="274">
        <f>SUM(BE36)</f>
        <v>235.54475442251933</v>
      </c>
      <c r="BF35" s="17">
        <f>SUM(BF36)</f>
        <v>70515</v>
      </c>
    </row>
    <row r="36" spans="1:58" ht="12.75">
      <c r="A36" s="182">
        <v>19</v>
      </c>
      <c r="B36" s="158" t="s">
        <v>216</v>
      </c>
      <c r="C36" s="202">
        <v>20</v>
      </c>
      <c r="D36" s="56"/>
      <c r="E36" s="170" t="s">
        <v>218</v>
      </c>
      <c r="F36" s="153">
        <f>F37+F40+F54+F57</f>
        <v>58286.97</v>
      </c>
      <c r="G36" s="233">
        <f>G37+G40+G54+G57</f>
        <v>37567.64</v>
      </c>
      <c r="H36" s="120">
        <f>H37+H40+H54+H57</f>
        <v>83550.8</v>
      </c>
      <c r="I36" s="204">
        <f>I37+I40+I54+I57</f>
        <v>230695591</v>
      </c>
      <c r="J36" s="204">
        <f>J37+J40+J54+J57</f>
        <v>77319.09</v>
      </c>
      <c r="K36" s="233">
        <f>K37+K40+K54+K57</f>
        <v>73546</v>
      </c>
      <c r="L36" s="17">
        <f>L37+L40+L54+L57</f>
        <v>0</v>
      </c>
      <c r="M36" s="159">
        <f>M37+M40+M54+M57</f>
        <v>73546</v>
      </c>
      <c r="N36" s="159">
        <f>N37+N40+N54+N57</f>
        <v>0</v>
      </c>
      <c r="O36" s="17">
        <f>O37+O40+O54+O57</f>
        <v>73546</v>
      </c>
      <c r="P36" s="159">
        <f>P37+P40+P54+P57</f>
        <v>0</v>
      </c>
      <c r="Q36" s="159">
        <f>Q37+Q40+Q54+Q57</f>
        <v>73546</v>
      </c>
      <c r="R36" s="159">
        <f>R37+R40+R54+R57</f>
        <v>268</v>
      </c>
      <c r="S36" s="159">
        <f>S37+S40+S54+S57</f>
        <v>73814</v>
      </c>
      <c r="T36" s="159">
        <f>T37+T40+T54+T57</f>
        <v>35718</v>
      </c>
      <c r="U36" s="159">
        <f>U37+U40+U54+U57</f>
        <v>45691</v>
      </c>
      <c r="V36" s="159">
        <f>V37+V40+V54+V57</f>
        <v>-268</v>
      </c>
      <c r="W36" s="159">
        <f>W37+W40+W54+W57</f>
        <v>73546</v>
      </c>
      <c r="X36" s="159">
        <f>X37+X40+X54+X57</f>
        <v>49753</v>
      </c>
      <c r="Y36" s="159">
        <f>Y37+Y40+Y54+Y57</f>
        <v>-10782</v>
      </c>
      <c r="Z36" s="159">
        <f>Z37+Z40+Z54+Z57</f>
        <v>62764</v>
      </c>
      <c r="AA36" s="159">
        <f>AA37+AA40+AA54+AA57</f>
        <v>0</v>
      </c>
      <c r="AB36" s="159">
        <f>AB37+AB40+AB54+AB57</f>
        <v>62764</v>
      </c>
      <c r="AC36" s="159">
        <f>AC37+AC40+AC54+AC57</f>
        <v>51927</v>
      </c>
      <c r="AD36" s="159">
        <f>AC36/AB36*100</f>
        <v>82.7337327130202</v>
      </c>
      <c r="AE36" s="17">
        <f>AB36*1.04</f>
        <v>65274.560000000005</v>
      </c>
      <c r="AF36" s="159">
        <f>AF37+AF40+AF54+AF57</f>
        <v>65274.560000000005</v>
      </c>
      <c r="AG36" s="17">
        <f>AG37+AG40+AG54+AG57</f>
        <v>71811</v>
      </c>
      <c r="AH36" s="17">
        <f>AH37+AH40+AH54+AH57</f>
        <v>0</v>
      </c>
      <c r="AI36" s="159">
        <f>AI37+AI40+AI54+AI57</f>
        <v>71811</v>
      </c>
      <c r="AJ36" s="159">
        <f>AJ37+AJ40+AJ54+AJ57</f>
        <v>0</v>
      </c>
      <c r="AK36" s="159">
        <f>AK37+AK40+AK54+AK57</f>
        <v>71811</v>
      </c>
      <c r="AL36" s="159">
        <f>AL37+AL40+AL54+AL57</f>
        <v>0</v>
      </c>
      <c r="AM36" s="159">
        <f>AM37+AM40+AM54+AM57</f>
        <v>71811</v>
      </c>
      <c r="AN36" s="159">
        <f>AN37+AN40+AN54+AN57</f>
        <v>0</v>
      </c>
      <c r="AO36" s="159">
        <f>AO37+AO40+AO54+AO57</f>
        <v>71811</v>
      </c>
      <c r="AP36" s="159">
        <f>AP37+AP40+AP54+AP57</f>
        <v>0</v>
      </c>
      <c r="AQ36" s="159">
        <f>AQ37+AQ40+AQ54+AQ57</f>
        <v>71811</v>
      </c>
      <c r="AR36" s="159">
        <f>AR37+AR40+AR54+AR57</f>
        <v>0</v>
      </c>
      <c r="AS36" s="159">
        <f>AS37+AS40+AS54+AS57</f>
        <v>71811</v>
      </c>
      <c r="AT36" s="159">
        <f>AT37+AT40+AT54+AT57</f>
        <v>50854</v>
      </c>
      <c r="AU36" s="159">
        <f>AU37+AU40+AU54+AU57</f>
        <v>0</v>
      </c>
      <c r="AV36" s="159">
        <f>AV37+AV40+AV54+AV57</f>
        <v>71811</v>
      </c>
      <c r="AW36" s="159">
        <f>AW37+AW40+AW54+AW57</f>
        <v>0</v>
      </c>
      <c r="AX36" s="159">
        <f>AX37+AX40+AX54+AX57</f>
        <v>71811</v>
      </c>
      <c r="AY36" s="159">
        <f>AY37+AY40+AY54+AY57</f>
        <v>0</v>
      </c>
      <c r="AZ36" s="159">
        <f>AZ37+AZ40+AZ54+AZ57</f>
        <v>71811</v>
      </c>
      <c r="BA36" s="159">
        <f>BA37+BA40+BA54+BA57</f>
        <v>56164</v>
      </c>
      <c r="BB36" s="159">
        <f>BB37+BB40+BB54+BB57</f>
        <v>-8195</v>
      </c>
      <c r="BC36" s="17">
        <f>BC37+BC40+BC54+BC57</f>
        <v>63616</v>
      </c>
      <c r="BD36" s="17">
        <f>BD37+BD40+BD54+BD57</f>
        <v>57223</v>
      </c>
      <c r="BE36" s="274">
        <f>BE37+BE40+BE54+BE57</f>
        <v>235.54475442251933</v>
      </c>
      <c r="BF36" s="17">
        <f>BF37+BF40+BF54+BF57</f>
        <v>70515</v>
      </c>
    </row>
    <row r="37" spans="1:58" ht="12.75" customHeight="1">
      <c r="A37" s="182">
        <v>20</v>
      </c>
      <c r="B37" s="8" t="s">
        <v>236</v>
      </c>
      <c r="C37" s="202">
        <v>21</v>
      </c>
      <c r="D37" s="56"/>
      <c r="E37" s="170" t="s">
        <v>238</v>
      </c>
      <c r="F37" s="37">
        <f>SUM(F38:F39)</f>
        <v>46646.520000000004</v>
      </c>
      <c r="G37" s="52">
        <f>SUM(G38:G39)</f>
        <v>28302.22</v>
      </c>
      <c r="H37" s="218">
        <v>70975.45</v>
      </c>
      <c r="I37" s="144">
        <v>182864580</v>
      </c>
      <c r="J37" s="64">
        <v>65592.65</v>
      </c>
      <c r="K37" s="216">
        <v>63066</v>
      </c>
      <c r="L37" s="64">
        <v>0</v>
      </c>
      <c r="M37" s="216">
        <f>K37+L37</f>
        <v>63066</v>
      </c>
      <c r="N37" s="216">
        <v>0</v>
      </c>
      <c r="O37" s="64">
        <f>M37+N37</f>
        <v>63066</v>
      </c>
      <c r="P37" s="85">
        <v>0</v>
      </c>
      <c r="Q37" s="216">
        <f>O37+P37</f>
        <v>63066</v>
      </c>
      <c r="R37" s="216">
        <v>268</v>
      </c>
      <c r="S37" s="216">
        <f>Q37+R37</f>
        <v>63334</v>
      </c>
      <c r="T37" s="216">
        <v>28988</v>
      </c>
      <c r="U37" s="216">
        <v>37807</v>
      </c>
      <c r="V37" s="216">
        <v>-268</v>
      </c>
      <c r="W37" s="216">
        <f>S37+V37</f>
        <v>63066</v>
      </c>
      <c r="X37" s="216">
        <v>40880</v>
      </c>
      <c r="Y37" s="216">
        <v>-10253</v>
      </c>
      <c r="Z37" s="216">
        <f>W37+Y37</f>
        <v>52813</v>
      </c>
      <c r="AA37" s="216">
        <v>0</v>
      </c>
      <c r="AB37" s="216">
        <f>Z37+AA37</f>
        <v>52813</v>
      </c>
      <c r="AC37" s="185">
        <v>42928</v>
      </c>
      <c r="AD37" s="159">
        <f>AC37/AB37*100</f>
        <v>81.28301743888815</v>
      </c>
      <c r="AE37" s="17">
        <f>AB37*1.04</f>
        <v>54925.520000000004</v>
      </c>
      <c r="AF37" s="216">
        <f>AB37*1.04</f>
        <v>54925.520000000004</v>
      </c>
      <c r="AG37" s="64">
        <v>61676</v>
      </c>
      <c r="AH37" s="197">
        <v>0</v>
      </c>
      <c r="AI37" s="85">
        <f>AG37+AH37</f>
        <v>61676</v>
      </c>
      <c r="AJ37" s="85">
        <v>0</v>
      </c>
      <c r="AK37" s="85">
        <f>AI37+AJ37</f>
        <v>61676</v>
      </c>
      <c r="AL37" s="157">
        <v>0</v>
      </c>
      <c r="AM37" s="138">
        <f>AI37+AL37</f>
        <v>61676</v>
      </c>
      <c r="AN37" s="157">
        <v>0</v>
      </c>
      <c r="AO37" s="262">
        <f>AM37+AN37</f>
        <v>61676</v>
      </c>
      <c r="AP37" s="138">
        <v>0</v>
      </c>
      <c r="AQ37" s="216">
        <f>AO37+AP37</f>
        <v>61676</v>
      </c>
      <c r="AR37" s="64">
        <v>0</v>
      </c>
      <c r="AS37" s="220">
        <f>SUM(AQ37:AR37)</f>
        <v>61676</v>
      </c>
      <c r="AT37" s="216">
        <v>45563</v>
      </c>
      <c r="AU37" s="192">
        <v>0</v>
      </c>
      <c r="AV37" s="185">
        <v>61676</v>
      </c>
      <c r="AW37" s="192">
        <v>0</v>
      </c>
      <c r="AX37" s="185">
        <f>SUM(AV37:AW37)</f>
        <v>61676</v>
      </c>
      <c r="AY37" s="192">
        <v>0</v>
      </c>
      <c r="AZ37" s="185">
        <f>SUM(AX37:AY37)</f>
        <v>61676</v>
      </c>
      <c r="BA37" s="185">
        <v>50070</v>
      </c>
      <c r="BB37" s="185">
        <v>-6075</v>
      </c>
      <c r="BC37" s="64">
        <v>55601</v>
      </c>
      <c r="BD37" s="64">
        <v>51011</v>
      </c>
      <c r="BE37" s="219">
        <f>BD37/BC37*100</f>
        <v>91.74475279221596</v>
      </c>
      <c r="BF37" s="64">
        <v>62429</v>
      </c>
    </row>
    <row r="38" spans="1:58" ht="12.75" customHeight="1">
      <c r="A38" s="182">
        <v>21</v>
      </c>
      <c r="B38" s="8" t="s">
        <v>253</v>
      </c>
      <c r="C38" s="202"/>
      <c r="D38" s="56" t="s">
        <v>16</v>
      </c>
      <c r="E38" s="170" t="s">
        <v>255</v>
      </c>
      <c r="F38" s="261">
        <v>9545.8</v>
      </c>
      <c r="G38" s="39">
        <v>7876.95</v>
      </c>
      <c r="H38" s="6">
        <v>10745.45</v>
      </c>
      <c r="I38" s="144"/>
      <c r="J38" s="214">
        <v>8247.43</v>
      </c>
      <c r="K38" s="85">
        <v>12369</v>
      </c>
      <c r="L38" s="214">
        <v>0</v>
      </c>
      <c r="M38" s="85">
        <f>K38+L38</f>
        <v>12369</v>
      </c>
      <c r="N38" s="85">
        <v>0</v>
      </c>
      <c r="O38" s="214">
        <f>M38+N38</f>
        <v>12369</v>
      </c>
      <c r="P38" s="85">
        <v>0</v>
      </c>
      <c r="Q38" s="85">
        <f>O38+P38</f>
        <v>12369</v>
      </c>
      <c r="R38" s="85">
        <v>268</v>
      </c>
      <c r="S38" s="85">
        <f>Q38+R38</f>
        <v>12637</v>
      </c>
      <c r="T38" s="85">
        <v>7551</v>
      </c>
      <c r="U38" s="85">
        <v>7903</v>
      </c>
      <c r="V38" s="85">
        <v>-268</v>
      </c>
      <c r="W38" s="85">
        <f>S38+V38</f>
        <v>12369</v>
      </c>
      <c r="X38" s="85">
        <v>9264</v>
      </c>
      <c r="Y38" s="85">
        <v>0</v>
      </c>
      <c r="Z38" s="85">
        <f>W38+Y38</f>
        <v>12369</v>
      </c>
      <c r="AA38" s="85">
        <v>0</v>
      </c>
      <c r="AB38" s="85">
        <f>Z38+AA38</f>
        <v>12369</v>
      </c>
      <c r="AC38" s="138">
        <v>9858</v>
      </c>
      <c r="AD38" s="74">
        <f>AC38/AB38*100</f>
        <v>79.69924812030075</v>
      </c>
      <c r="AE38" s="17">
        <f>AB38*1.04</f>
        <v>12863.76</v>
      </c>
      <c r="AF38" s="85">
        <f>AB38*1.04</f>
        <v>12863.76</v>
      </c>
      <c r="AG38" s="214">
        <v>9122</v>
      </c>
      <c r="AH38" s="197">
        <v>0</v>
      </c>
      <c r="AI38" s="85">
        <f>AG38+AH38</f>
        <v>9122</v>
      </c>
      <c r="AJ38" s="85">
        <v>0</v>
      </c>
      <c r="AK38" s="85">
        <f>AI38+AJ38</f>
        <v>9122</v>
      </c>
      <c r="AL38" s="157">
        <v>0</v>
      </c>
      <c r="AM38" s="138">
        <f>AI38+AL38</f>
        <v>9122</v>
      </c>
      <c r="AN38" s="157">
        <v>0</v>
      </c>
      <c r="AO38" s="262">
        <f>AM38+AN38</f>
        <v>9122</v>
      </c>
      <c r="AP38" s="138">
        <v>0</v>
      </c>
      <c r="AQ38" s="85">
        <f>AO38+AP38</f>
        <v>9122</v>
      </c>
      <c r="AR38" s="214">
        <v>0</v>
      </c>
      <c r="AS38" s="41">
        <f>SUM(AQ38:AR38)</f>
        <v>9122</v>
      </c>
      <c r="AT38" s="85">
        <v>8040</v>
      </c>
      <c r="AU38" s="157">
        <v>0</v>
      </c>
      <c r="AV38" s="138">
        <v>9122</v>
      </c>
      <c r="AW38" s="157">
        <v>0</v>
      </c>
      <c r="AX38" s="138">
        <f>SUM(AV38:AW38)</f>
        <v>9122</v>
      </c>
      <c r="AY38" s="157">
        <v>0</v>
      </c>
      <c r="AZ38" s="138">
        <f>SUM(AX38:AY38)</f>
        <v>9122</v>
      </c>
      <c r="BA38" s="157">
        <v>9456</v>
      </c>
      <c r="BB38" s="138">
        <v>2662</v>
      </c>
      <c r="BC38" s="214">
        <f>AZ38+BB38</f>
        <v>11784</v>
      </c>
      <c r="BD38" s="214">
        <v>10043</v>
      </c>
      <c r="BE38" s="160">
        <f>BD38/BC38*100</f>
        <v>85.22572980312287</v>
      </c>
      <c r="BF38" s="214">
        <v>13753</v>
      </c>
    </row>
    <row r="39" spans="1:58" ht="13.5" customHeight="1">
      <c r="A39" s="182">
        <v>22</v>
      </c>
      <c r="B39" s="8" t="s">
        <v>269</v>
      </c>
      <c r="C39" s="202"/>
      <c r="D39" s="56" t="s">
        <v>271</v>
      </c>
      <c r="E39" s="170" t="s">
        <v>272</v>
      </c>
      <c r="F39" s="261">
        <v>37100.72</v>
      </c>
      <c r="G39" s="39">
        <v>20425.27</v>
      </c>
      <c r="H39" s="6">
        <v>60230</v>
      </c>
      <c r="I39" s="144"/>
      <c r="J39" s="214">
        <v>57345.22</v>
      </c>
      <c r="K39" s="85">
        <v>50697</v>
      </c>
      <c r="L39" s="214">
        <v>0</v>
      </c>
      <c r="M39" s="85">
        <f>K39+L39</f>
        <v>50697</v>
      </c>
      <c r="N39" s="85">
        <v>0</v>
      </c>
      <c r="O39" s="214">
        <f>M39+N39</f>
        <v>50697</v>
      </c>
      <c r="P39" s="85">
        <v>0</v>
      </c>
      <c r="Q39" s="85">
        <f>O39+P39</f>
        <v>50697</v>
      </c>
      <c r="R39" s="85">
        <v>0</v>
      </c>
      <c r="S39" s="85">
        <f>Q39+R39</f>
        <v>50697</v>
      </c>
      <c r="T39" s="85">
        <v>21437</v>
      </c>
      <c r="U39" s="85">
        <v>29904</v>
      </c>
      <c r="V39" s="85">
        <v>0</v>
      </c>
      <c r="W39" s="85">
        <f>S39+V39</f>
        <v>50697</v>
      </c>
      <c r="X39" s="85">
        <v>31616</v>
      </c>
      <c r="Y39" s="85">
        <v>-10253</v>
      </c>
      <c r="Z39" s="85">
        <f>W39+Y39</f>
        <v>40444</v>
      </c>
      <c r="AA39" s="85">
        <v>0</v>
      </c>
      <c r="AB39" s="85">
        <f>Z39+AA39</f>
        <v>40444</v>
      </c>
      <c r="AC39" s="138">
        <v>33070</v>
      </c>
      <c r="AD39" s="74">
        <f>AC39/AB39*100</f>
        <v>81.76738205914351</v>
      </c>
      <c r="AE39" s="17">
        <f>AB39*1.04</f>
        <v>42061.76</v>
      </c>
      <c r="AF39" s="85">
        <f>AB39*1.04</f>
        <v>42061.76</v>
      </c>
      <c r="AG39" s="214">
        <v>52554</v>
      </c>
      <c r="AH39" s="197">
        <v>0</v>
      </c>
      <c r="AI39" s="85">
        <f>AG39+AH39</f>
        <v>52554</v>
      </c>
      <c r="AJ39" s="85">
        <v>0</v>
      </c>
      <c r="AK39" s="85">
        <f>AI39+AJ39</f>
        <v>52554</v>
      </c>
      <c r="AL39" s="157">
        <v>0</v>
      </c>
      <c r="AM39" s="138">
        <f>AI39+AL39</f>
        <v>52554</v>
      </c>
      <c r="AN39" s="157">
        <v>0</v>
      </c>
      <c r="AO39" s="262">
        <f>AM39+AN39</f>
        <v>52554</v>
      </c>
      <c r="AP39" s="138">
        <v>0</v>
      </c>
      <c r="AQ39" s="85">
        <f>AO39+AP39</f>
        <v>52554</v>
      </c>
      <c r="AR39" s="214">
        <v>0</v>
      </c>
      <c r="AS39" s="41">
        <f>SUM(AQ39:AR39)</f>
        <v>52554</v>
      </c>
      <c r="AT39" s="85">
        <v>37523</v>
      </c>
      <c r="AU39" s="157">
        <v>0</v>
      </c>
      <c r="AV39" s="138">
        <v>52554</v>
      </c>
      <c r="AW39" s="157">
        <v>0</v>
      </c>
      <c r="AX39" s="138">
        <f>SUM(AV39:AW39)</f>
        <v>52554</v>
      </c>
      <c r="AY39" s="157">
        <v>0</v>
      </c>
      <c r="AZ39" s="138">
        <f>SUM(AX39:AY39)</f>
        <v>52554</v>
      </c>
      <c r="BA39" s="157">
        <v>40614</v>
      </c>
      <c r="BB39" s="138">
        <v>-8737</v>
      </c>
      <c r="BC39" s="214">
        <f>AZ39+BB39</f>
        <v>43817</v>
      </c>
      <c r="BD39" s="214">
        <v>40968</v>
      </c>
      <c r="BE39" s="160">
        <f>BD39/BC39*100</f>
        <v>93.49795741378917</v>
      </c>
      <c r="BF39" s="214">
        <v>48676</v>
      </c>
    </row>
    <row r="40" spans="1:58" ht="12.75">
      <c r="A40" s="182">
        <v>23</v>
      </c>
      <c r="B40" s="8" t="s">
        <v>283</v>
      </c>
      <c r="C40" s="202">
        <v>22</v>
      </c>
      <c r="D40" s="56"/>
      <c r="E40" s="170" t="s">
        <v>285</v>
      </c>
      <c r="F40" s="37">
        <f>SUM(F41:F51)</f>
        <v>4346.6</v>
      </c>
      <c r="G40" s="52">
        <f>SUM(G41:G51)</f>
        <v>3669.82</v>
      </c>
      <c r="H40" s="218">
        <v>5561.05</v>
      </c>
      <c r="I40" s="144">
        <v>11571378</v>
      </c>
      <c r="J40" s="64">
        <v>4436.07</v>
      </c>
      <c r="K40" s="216">
        <v>7261</v>
      </c>
      <c r="L40" s="64">
        <v>0</v>
      </c>
      <c r="M40" s="216">
        <f>K40+L40</f>
        <v>7261</v>
      </c>
      <c r="N40" s="216">
        <v>0</v>
      </c>
      <c r="O40" s="64">
        <f>M40+N40</f>
        <v>7261</v>
      </c>
      <c r="P40" s="85">
        <v>0</v>
      </c>
      <c r="Q40" s="216">
        <f>O40+P40</f>
        <v>7261</v>
      </c>
      <c r="R40" s="216">
        <v>0</v>
      </c>
      <c r="S40" s="216">
        <f>Q40+R40</f>
        <v>7261</v>
      </c>
      <c r="T40" s="216">
        <v>4609</v>
      </c>
      <c r="U40" s="216">
        <v>5670</v>
      </c>
      <c r="V40" s="216">
        <v>0</v>
      </c>
      <c r="W40" s="216">
        <f>S40+V40</f>
        <v>7261</v>
      </c>
      <c r="X40" s="216">
        <v>6237</v>
      </c>
      <c r="Y40" s="85">
        <v>0</v>
      </c>
      <c r="Z40" s="216">
        <f>W40+Y40</f>
        <v>7261</v>
      </c>
      <c r="AA40" s="216">
        <v>0</v>
      </c>
      <c r="AB40" s="216">
        <f>Z40+AA40</f>
        <v>7261</v>
      </c>
      <c r="AC40" s="185">
        <v>6501</v>
      </c>
      <c r="AD40" s="159">
        <f>AC40/AB40*100</f>
        <v>89.53312215948218</v>
      </c>
      <c r="AE40" s="17">
        <f>AB40*1.04</f>
        <v>7551.4400000000005</v>
      </c>
      <c r="AF40" s="216">
        <f>AB40*1.04</f>
        <v>7551.4400000000005</v>
      </c>
      <c r="AG40" s="64">
        <v>7314</v>
      </c>
      <c r="AH40" s="197">
        <v>0</v>
      </c>
      <c r="AI40" s="85">
        <f>AG40+AH40</f>
        <v>7314</v>
      </c>
      <c r="AJ40" s="85">
        <v>0</v>
      </c>
      <c r="AK40" s="85">
        <f>AI40+AJ40</f>
        <v>7314</v>
      </c>
      <c r="AL40" s="157">
        <v>0</v>
      </c>
      <c r="AM40" s="138">
        <f>AI40+AL40</f>
        <v>7314</v>
      </c>
      <c r="AN40" s="157">
        <v>0</v>
      </c>
      <c r="AO40" s="262">
        <f>AM40+AN40</f>
        <v>7314</v>
      </c>
      <c r="AP40" s="138">
        <v>0</v>
      </c>
      <c r="AQ40" s="216">
        <f>AO40+AP40</f>
        <v>7314</v>
      </c>
      <c r="AR40" s="64">
        <v>0</v>
      </c>
      <c r="AS40" s="220">
        <f>SUM(AQ40:AR40)</f>
        <v>7314</v>
      </c>
      <c r="AT40" s="216">
        <v>5101</v>
      </c>
      <c r="AU40" s="192">
        <v>0</v>
      </c>
      <c r="AV40" s="185">
        <v>7314</v>
      </c>
      <c r="AW40" s="192">
        <v>0</v>
      </c>
      <c r="AX40" s="185">
        <f>SUM(AV40:AW40)</f>
        <v>7314</v>
      </c>
      <c r="AY40" s="192">
        <v>0</v>
      </c>
      <c r="AZ40" s="185">
        <f>SUM(AX40:AY40)</f>
        <v>7314</v>
      </c>
      <c r="BA40" s="192">
        <v>5905</v>
      </c>
      <c r="BB40" s="185">
        <v>380</v>
      </c>
      <c r="BC40" s="64">
        <f>AZ40+BB40</f>
        <v>7694</v>
      </c>
      <c r="BD40" s="64">
        <v>6024</v>
      </c>
      <c r="BE40" s="219">
        <f>BD40/BC40*100</f>
        <v>78.29477514946713</v>
      </c>
      <c r="BF40" s="64">
        <v>8080</v>
      </c>
    </row>
    <row r="41" spans="1:58" ht="13.5" customHeight="1">
      <c r="A41" s="182">
        <v>24</v>
      </c>
      <c r="B41" s="8" t="s">
        <v>299</v>
      </c>
      <c r="C41" s="202"/>
      <c r="D41" s="56" t="s">
        <v>301</v>
      </c>
      <c r="E41" s="170" t="s">
        <v>302</v>
      </c>
      <c r="F41" s="261">
        <v>1728.05</v>
      </c>
      <c r="G41" s="39">
        <v>1045</v>
      </c>
      <c r="H41" s="6">
        <v>2129.63</v>
      </c>
      <c r="I41" s="144"/>
      <c r="J41" s="214">
        <v>1213.75</v>
      </c>
      <c r="K41" s="85">
        <v>2319</v>
      </c>
      <c r="L41" s="214">
        <v>0</v>
      </c>
      <c r="M41" s="85">
        <f>K41+L41</f>
        <v>2319</v>
      </c>
      <c r="N41" s="85">
        <v>0</v>
      </c>
      <c r="O41" s="214">
        <f>M41+N41</f>
        <v>2319</v>
      </c>
      <c r="P41" s="85">
        <v>0</v>
      </c>
      <c r="Q41" s="85">
        <f>O41+P41</f>
        <v>2319</v>
      </c>
      <c r="R41" s="85">
        <v>0</v>
      </c>
      <c r="S41" s="85">
        <f>Q41+R41</f>
        <v>2319</v>
      </c>
      <c r="T41" s="85">
        <v>1189</v>
      </c>
      <c r="U41" s="85">
        <v>1246</v>
      </c>
      <c r="V41" s="85">
        <v>0</v>
      </c>
      <c r="W41" s="85">
        <f>S41+V41</f>
        <v>2319</v>
      </c>
      <c r="X41" s="85">
        <v>1470</v>
      </c>
      <c r="Y41" s="85">
        <v>0</v>
      </c>
      <c r="Z41" s="85">
        <f>W41+Y41</f>
        <v>2319</v>
      </c>
      <c r="AA41" s="85">
        <v>0</v>
      </c>
      <c r="AB41" s="85">
        <f>Z41+AA41</f>
        <v>2319</v>
      </c>
      <c r="AC41" s="138">
        <v>1552</v>
      </c>
      <c r="AD41" s="74">
        <f>AC41/AB41*100</f>
        <v>66.92539887882708</v>
      </c>
      <c r="AE41" s="17">
        <f>AB41*1.04</f>
        <v>2411.76</v>
      </c>
      <c r="AF41" s="85">
        <f>AB41*1.04</f>
        <v>2411.76</v>
      </c>
      <c r="AG41" s="214">
        <v>2502</v>
      </c>
      <c r="AH41" s="197">
        <v>0</v>
      </c>
      <c r="AI41" s="85">
        <f>AG41+AH41</f>
        <v>2502</v>
      </c>
      <c r="AJ41" s="85">
        <v>0</v>
      </c>
      <c r="AK41" s="85">
        <f>AI41+AJ41</f>
        <v>2502</v>
      </c>
      <c r="AL41" s="157">
        <v>0</v>
      </c>
      <c r="AM41" s="138">
        <f>AI41+AL41</f>
        <v>2502</v>
      </c>
      <c r="AN41" s="157">
        <v>0</v>
      </c>
      <c r="AO41" s="262">
        <f>AM41+AN41</f>
        <v>2502</v>
      </c>
      <c r="AP41" s="138">
        <v>0</v>
      </c>
      <c r="AQ41" s="85">
        <f>AO41+AP41</f>
        <v>2502</v>
      </c>
      <c r="AR41" s="214">
        <v>0</v>
      </c>
      <c r="AS41" s="41">
        <f>SUM(AQ41:AR41)</f>
        <v>2502</v>
      </c>
      <c r="AT41" s="85">
        <v>1293</v>
      </c>
      <c r="AU41" s="157">
        <v>0</v>
      </c>
      <c r="AV41" s="138">
        <v>2502</v>
      </c>
      <c r="AW41" s="157">
        <v>0</v>
      </c>
      <c r="AX41" s="138">
        <f>SUM(AV41:AW41)</f>
        <v>2502</v>
      </c>
      <c r="AY41" s="157">
        <v>0</v>
      </c>
      <c r="AZ41" s="138">
        <f>SUM(AX41:AY41)</f>
        <v>2502</v>
      </c>
      <c r="BA41" s="157">
        <v>1475</v>
      </c>
      <c r="BB41" s="138">
        <v>-100</v>
      </c>
      <c r="BC41" s="214">
        <f>AZ41+BB41</f>
        <v>2402</v>
      </c>
      <c r="BD41" s="214">
        <v>1558</v>
      </c>
      <c r="BE41" s="160">
        <f>BD41/BC41*100</f>
        <v>64.86261448792673</v>
      </c>
      <c r="BF41" s="214">
        <v>2688</v>
      </c>
    </row>
    <row r="42" spans="1:58" ht="12.75" customHeight="1" hidden="1">
      <c r="A42" s="182"/>
      <c r="B42" s="224" t="s">
        <v>315</v>
      </c>
      <c r="C42" s="147"/>
      <c r="D42" s="258"/>
      <c r="E42" s="127" t="s">
        <v>316</v>
      </c>
      <c r="F42" s="245"/>
      <c r="G42" s="205"/>
      <c r="H42" s="270"/>
      <c r="I42" s="244"/>
      <c r="J42" s="237"/>
      <c r="K42" s="257">
        <v>0</v>
      </c>
      <c r="L42" s="237"/>
      <c r="M42" s="257"/>
      <c r="N42" s="257"/>
      <c r="O42" s="23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>
        <v>0</v>
      </c>
      <c r="AC42" s="128"/>
      <c r="AD42" s="238" t="e">
        <f>AC42/AB42*100</f>
        <v>#DIV/0!</v>
      </c>
      <c r="AE42" s="15">
        <f>AB42*1.04</f>
        <v>0</v>
      </c>
      <c r="AF42" s="257">
        <f>AB42*1.04</f>
        <v>0</v>
      </c>
      <c r="AG42" s="237">
        <v>69.33</v>
      </c>
      <c r="AH42" s="197"/>
      <c r="AI42" s="85">
        <f>AG42+AH42</f>
        <v>69.33</v>
      </c>
      <c r="AJ42" s="85"/>
      <c r="AK42" s="85">
        <f>AI42+AJ42</f>
        <v>69.33</v>
      </c>
      <c r="AL42" s="157"/>
      <c r="AM42" s="138">
        <f>AI42+AL42</f>
        <v>69.33</v>
      </c>
      <c r="AN42" s="157"/>
      <c r="AO42" s="262">
        <f>AM42+AN42</f>
        <v>69.33</v>
      </c>
      <c r="AP42" s="138"/>
      <c r="AQ42" s="85">
        <f>AO42+AP42</f>
        <v>69.33</v>
      </c>
      <c r="AR42" s="214"/>
      <c r="AS42" s="41"/>
      <c r="AT42" s="85"/>
      <c r="AU42" s="157"/>
      <c r="AV42" s="138"/>
      <c r="AW42" s="157"/>
      <c r="AX42" s="138"/>
      <c r="AY42" s="157"/>
      <c r="AZ42" s="138"/>
      <c r="BA42" s="157"/>
      <c r="BB42" s="138"/>
      <c r="BC42" s="214">
        <f>AZ42+BB42</f>
        <v>0</v>
      </c>
      <c r="BD42" s="214"/>
      <c r="BE42" s="160" t="e">
        <f>BD42/BC42*100</f>
        <v>#DIV/0!</v>
      </c>
      <c r="BF42" s="214"/>
    </row>
    <row r="43" spans="1:58" ht="12.75" customHeight="1" hidden="1">
      <c r="A43" s="182"/>
      <c r="B43" s="224" t="s">
        <v>329</v>
      </c>
      <c r="C43" s="147"/>
      <c r="D43" s="258"/>
      <c r="E43" s="127" t="s">
        <v>330</v>
      </c>
      <c r="F43" s="245"/>
      <c r="G43" s="205"/>
      <c r="H43" s="270"/>
      <c r="I43" s="244"/>
      <c r="J43" s="237"/>
      <c r="K43" s="257">
        <v>0</v>
      </c>
      <c r="L43" s="237"/>
      <c r="M43" s="257"/>
      <c r="N43" s="257"/>
      <c r="O43" s="23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>
        <v>0</v>
      </c>
      <c r="AC43" s="128"/>
      <c r="AD43" s="238" t="e">
        <f>AC43/AB43*100</f>
        <v>#DIV/0!</v>
      </c>
      <c r="AE43" s="15">
        <f>AB43*1.04</f>
        <v>0</v>
      </c>
      <c r="AF43" s="257">
        <f>AB43*1.04</f>
        <v>0</v>
      </c>
      <c r="AG43" s="237">
        <v>63.65</v>
      </c>
      <c r="AH43" s="197"/>
      <c r="AI43" s="85">
        <f>AG43+AH43</f>
        <v>63.65</v>
      </c>
      <c r="AJ43" s="85"/>
      <c r="AK43" s="85">
        <f>AI43+AJ43</f>
        <v>63.65</v>
      </c>
      <c r="AL43" s="157"/>
      <c r="AM43" s="138">
        <f>AI43+AL43</f>
        <v>63.65</v>
      </c>
      <c r="AN43" s="157"/>
      <c r="AO43" s="262">
        <f>AM43+AN43</f>
        <v>63.65</v>
      </c>
      <c r="AP43" s="138"/>
      <c r="AQ43" s="85">
        <f>AO43+AP43</f>
        <v>63.65</v>
      </c>
      <c r="AR43" s="214"/>
      <c r="AS43" s="41"/>
      <c r="AT43" s="85"/>
      <c r="AU43" s="157"/>
      <c r="AV43" s="138"/>
      <c r="AW43" s="157"/>
      <c r="AX43" s="138"/>
      <c r="AY43" s="157"/>
      <c r="AZ43" s="138"/>
      <c r="BA43" s="157"/>
      <c r="BB43" s="138"/>
      <c r="BC43" s="214">
        <f>AZ43+BB43</f>
        <v>0</v>
      </c>
      <c r="BD43" s="214"/>
      <c r="BE43" s="160" t="e">
        <f>BD43/BC43*100</f>
        <v>#DIV/0!</v>
      </c>
      <c r="BF43" s="214"/>
    </row>
    <row r="44" spans="1:58" ht="13.5" customHeight="1" hidden="1">
      <c r="A44" s="182"/>
      <c r="B44" s="224" t="s">
        <v>345</v>
      </c>
      <c r="C44" s="147"/>
      <c r="D44" s="258"/>
      <c r="E44" s="127" t="s">
        <v>347</v>
      </c>
      <c r="F44" s="245"/>
      <c r="G44" s="205"/>
      <c r="H44" s="270"/>
      <c r="I44" s="244"/>
      <c r="J44" s="237"/>
      <c r="K44" s="257">
        <v>0</v>
      </c>
      <c r="L44" s="237"/>
      <c r="M44" s="257"/>
      <c r="N44" s="257"/>
      <c r="O44" s="23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>
        <v>0</v>
      </c>
      <c r="AC44" s="128"/>
      <c r="AD44" s="238" t="e">
        <f>AC44/AB44*100</f>
        <v>#DIV/0!</v>
      </c>
      <c r="AE44" s="15">
        <f>AB44*1.04</f>
        <v>0</v>
      </c>
      <c r="AF44" s="257">
        <f>AB44*1.04</f>
        <v>0</v>
      </c>
      <c r="AG44" s="237">
        <v>40.25</v>
      </c>
      <c r="AH44" s="197"/>
      <c r="AI44" s="85">
        <f>AG44+AH44</f>
        <v>40.25</v>
      </c>
      <c r="AJ44" s="85"/>
      <c r="AK44" s="85">
        <f>AI44+AJ44</f>
        <v>40.25</v>
      </c>
      <c r="AL44" s="157"/>
      <c r="AM44" s="138">
        <f>AI44+AL44</f>
        <v>40.25</v>
      </c>
      <c r="AN44" s="157"/>
      <c r="AO44" s="262">
        <f>AM44+AN44</f>
        <v>40.25</v>
      </c>
      <c r="AP44" s="138"/>
      <c r="AQ44" s="85">
        <f>AO44+AP44</f>
        <v>40.25</v>
      </c>
      <c r="AR44" s="214"/>
      <c r="AS44" s="41"/>
      <c r="AT44" s="85"/>
      <c r="AU44" s="157"/>
      <c r="AV44" s="138"/>
      <c r="AW44" s="157"/>
      <c r="AX44" s="138"/>
      <c r="AY44" s="157"/>
      <c r="AZ44" s="138"/>
      <c r="BA44" s="157"/>
      <c r="BB44" s="138"/>
      <c r="BC44" s="214">
        <f>AZ44+BB44</f>
        <v>0</v>
      </c>
      <c r="BD44" s="214"/>
      <c r="BE44" s="160" t="e">
        <f>BD44/BC44*100</f>
        <v>#DIV/0!</v>
      </c>
      <c r="BF44" s="214"/>
    </row>
    <row r="45" spans="1:58" ht="14.25" customHeight="1" hidden="1">
      <c r="A45" s="182"/>
      <c r="B45" s="224" t="s">
        <v>361</v>
      </c>
      <c r="C45" s="147"/>
      <c r="D45" s="258"/>
      <c r="E45" s="127" t="s">
        <v>363</v>
      </c>
      <c r="F45" s="245"/>
      <c r="G45" s="205"/>
      <c r="H45" s="270"/>
      <c r="I45" s="244"/>
      <c r="J45" s="237"/>
      <c r="K45" s="257">
        <v>2319</v>
      </c>
      <c r="L45" s="237"/>
      <c r="M45" s="257"/>
      <c r="N45" s="257"/>
      <c r="O45" s="23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>
        <v>2319</v>
      </c>
      <c r="AC45" s="128"/>
      <c r="AD45" s="238">
        <f>AC45/AB45*100</f>
        <v>0</v>
      </c>
      <c r="AE45" s="15">
        <f>AB45*1.04</f>
        <v>2411.76</v>
      </c>
      <c r="AF45" s="257">
        <f>AB45*1.04</f>
        <v>2411.76</v>
      </c>
      <c r="AG45" s="237">
        <v>2328.27</v>
      </c>
      <c r="AH45" s="197"/>
      <c r="AI45" s="85">
        <f>AG45+AH45</f>
        <v>2328.27</v>
      </c>
      <c r="AJ45" s="85"/>
      <c r="AK45" s="85">
        <f>AI45+AJ45</f>
        <v>2328.27</v>
      </c>
      <c r="AL45" s="157"/>
      <c r="AM45" s="138">
        <f>AI45+AL45</f>
        <v>2328.27</v>
      </c>
      <c r="AN45" s="157"/>
      <c r="AO45" s="262">
        <f>AM45+AN45</f>
        <v>2328.27</v>
      </c>
      <c r="AP45" s="138"/>
      <c r="AQ45" s="85">
        <f>AO45+AP45</f>
        <v>2328.27</v>
      </c>
      <c r="AR45" s="214"/>
      <c r="AS45" s="41"/>
      <c r="AT45" s="85"/>
      <c r="AU45" s="157"/>
      <c r="AV45" s="138"/>
      <c r="AW45" s="157"/>
      <c r="AX45" s="138"/>
      <c r="AY45" s="157"/>
      <c r="AZ45" s="138"/>
      <c r="BA45" s="157"/>
      <c r="BB45" s="138"/>
      <c r="BC45" s="214">
        <f>AZ45+BB45</f>
        <v>0</v>
      </c>
      <c r="BD45" s="214"/>
      <c r="BE45" s="160" t="e">
        <f>BD45/BC45*100</f>
        <v>#DIV/0!</v>
      </c>
      <c r="BF45" s="214"/>
    </row>
    <row r="46" spans="1:58" ht="13.5" customHeight="1">
      <c r="A46" s="271">
        <v>25</v>
      </c>
      <c r="B46" s="8" t="s">
        <v>378</v>
      </c>
      <c r="C46" s="93"/>
      <c r="D46" s="90" t="s">
        <v>380</v>
      </c>
      <c r="E46" s="170" t="s">
        <v>381</v>
      </c>
      <c r="F46" s="261">
        <v>2608.55</v>
      </c>
      <c r="G46" s="39">
        <v>2619.53</v>
      </c>
      <c r="H46" s="6">
        <v>3184.59</v>
      </c>
      <c r="I46" s="144"/>
      <c r="J46" s="214">
        <v>2904.23</v>
      </c>
      <c r="K46" s="85">
        <v>4000</v>
      </c>
      <c r="L46" s="214">
        <v>0</v>
      </c>
      <c r="M46" s="85">
        <f>K46+L46</f>
        <v>4000</v>
      </c>
      <c r="N46" s="85">
        <v>0</v>
      </c>
      <c r="O46" s="214">
        <f>M46+N46</f>
        <v>4000</v>
      </c>
      <c r="P46" s="85">
        <v>0</v>
      </c>
      <c r="Q46" s="85">
        <f>O46+P46</f>
        <v>4000</v>
      </c>
      <c r="R46" s="85">
        <v>0</v>
      </c>
      <c r="S46" s="85">
        <f>Q46+R46</f>
        <v>4000</v>
      </c>
      <c r="T46" s="85">
        <v>2591</v>
      </c>
      <c r="U46" s="85">
        <v>3566</v>
      </c>
      <c r="V46" s="85">
        <v>0</v>
      </c>
      <c r="W46" s="85">
        <f>S46+V46</f>
        <v>4000</v>
      </c>
      <c r="X46" s="85">
        <v>3857</v>
      </c>
      <c r="Y46" s="85">
        <v>0</v>
      </c>
      <c r="Z46" s="85">
        <f>W46+Y46</f>
        <v>4000</v>
      </c>
      <c r="AA46" s="85">
        <v>0</v>
      </c>
      <c r="AB46" s="85">
        <f>Z46+AA46</f>
        <v>4000</v>
      </c>
      <c r="AC46" s="138">
        <v>4021</v>
      </c>
      <c r="AD46" s="74">
        <f>AC46/AB46*100</f>
        <v>100.52499999999999</v>
      </c>
      <c r="AE46" s="17">
        <f>AB46*1.04</f>
        <v>4160</v>
      </c>
      <c r="AF46" s="85">
        <f>AB46*1.04</f>
        <v>4160</v>
      </c>
      <c r="AG46" s="214">
        <v>4318</v>
      </c>
      <c r="AH46" s="197">
        <v>0</v>
      </c>
      <c r="AI46" s="214">
        <f>AG46+AH46</f>
        <v>4318</v>
      </c>
      <c r="AJ46" s="85">
        <v>0</v>
      </c>
      <c r="AK46" s="85">
        <f>AI46+AJ46</f>
        <v>4318</v>
      </c>
      <c r="AL46" s="157">
        <v>0</v>
      </c>
      <c r="AM46" s="138">
        <f>AI46+AL46</f>
        <v>4318</v>
      </c>
      <c r="AN46" s="157">
        <v>0</v>
      </c>
      <c r="AO46" s="262">
        <f>AM46+AN46</f>
        <v>4318</v>
      </c>
      <c r="AP46" s="138">
        <v>0</v>
      </c>
      <c r="AQ46" s="85">
        <f>AO46+AP46</f>
        <v>4318</v>
      </c>
      <c r="AR46" s="214">
        <v>0</v>
      </c>
      <c r="AS46" s="41">
        <f>SUM(AQ46:AR46)</f>
        <v>4318</v>
      </c>
      <c r="AT46" s="85">
        <v>3150</v>
      </c>
      <c r="AU46" s="157">
        <v>0</v>
      </c>
      <c r="AV46" s="138">
        <v>4318</v>
      </c>
      <c r="AW46" s="157">
        <v>0</v>
      </c>
      <c r="AX46" s="138">
        <f>SUM(AV46:AW46)</f>
        <v>4318</v>
      </c>
      <c r="AY46" s="157">
        <v>0</v>
      </c>
      <c r="AZ46" s="138">
        <f>SUM(AX46:AY46)</f>
        <v>4318</v>
      </c>
      <c r="BA46" s="157">
        <v>3464</v>
      </c>
      <c r="BB46" s="138">
        <v>-136</v>
      </c>
      <c r="BC46" s="214">
        <f>AZ46+BB46</f>
        <v>4182</v>
      </c>
      <c r="BD46" s="214">
        <v>3471</v>
      </c>
      <c r="BE46" s="160">
        <f>BD46/BC46*100</f>
        <v>82.99856527977045</v>
      </c>
      <c r="BF46" s="214">
        <v>4210</v>
      </c>
    </row>
    <row r="47" spans="1:58" ht="15" customHeight="1" hidden="1">
      <c r="A47" s="179"/>
      <c r="B47" s="250" t="s">
        <v>395</v>
      </c>
      <c r="C47" s="177"/>
      <c r="D47" s="5"/>
      <c r="E47" s="132" t="s">
        <v>397</v>
      </c>
      <c r="F47" s="94"/>
      <c r="G47" s="58"/>
      <c r="H47" s="86"/>
      <c r="I47" s="123"/>
      <c r="J47" s="187"/>
      <c r="K47" s="45">
        <v>800</v>
      </c>
      <c r="L47" s="187"/>
      <c r="M47" s="45">
        <f>K47+L47</f>
        <v>800</v>
      </c>
      <c r="N47" s="45"/>
      <c r="O47" s="187">
        <f>M47+N47</f>
        <v>800</v>
      </c>
      <c r="P47" s="45"/>
      <c r="Q47" s="45">
        <f>O47+P47</f>
        <v>800</v>
      </c>
      <c r="R47" s="45"/>
      <c r="S47" s="45">
        <f>Q47+R47</f>
        <v>800</v>
      </c>
      <c r="T47" s="45"/>
      <c r="U47" s="45"/>
      <c r="V47" s="45"/>
      <c r="W47" s="45">
        <f>S47+V47</f>
        <v>800</v>
      </c>
      <c r="X47" s="45"/>
      <c r="Y47" s="45"/>
      <c r="Z47" s="45">
        <f>W47+Y47</f>
        <v>800</v>
      </c>
      <c r="AA47" s="45"/>
      <c r="AB47" s="45">
        <f>Z47+AA47</f>
        <v>800</v>
      </c>
      <c r="AC47" s="25"/>
      <c r="AD47" s="91">
        <f>AC47/AB47*100</f>
        <v>0</v>
      </c>
      <c r="AE47" s="29">
        <f>AB47*1.04</f>
        <v>832</v>
      </c>
      <c r="AF47" s="45">
        <f>AB47*1.04</f>
        <v>832</v>
      </c>
      <c r="AG47" s="45">
        <v>1098</v>
      </c>
      <c r="AH47" s="234"/>
      <c r="AI47" s="26">
        <f>AG47+AH47</f>
        <v>1098</v>
      </c>
      <c r="AJ47" s="195"/>
      <c r="AK47" s="85">
        <f>AI47+AJ47</f>
        <v>1098</v>
      </c>
      <c r="AL47" s="157"/>
      <c r="AM47" s="138">
        <f>AI47+AL47</f>
        <v>1098</v>
      </c>
      <c r="AN47" s="157"/>
      <c r="AO47" s="262">
        <f>AM47+AN47</f>
        <v>1098</v>
      </c>
      <c r="AP47" s="138"/>
      <c r="AQ47" s="85">
        <f>AO47+AP47</f>
        <v>1098</v>
      </c>
      <c r="AR47" s="214"/>
      <c r="AS47" s="41"/>
      <c r="AT47" s="85"/>
      <c r="AU47" s="157"/>
      <c r="AV47" s="138"/>
      <c r="AW47" s="157"/>
      <c r="AX47" s="138"/>
      <c r="AY47" s="157"/>
      <c r="AZ47" s="138"/>
      <c r="BA47" s="157"/>
      <c r="BB47" s="138"/>
      <c r="BC47" s="64">
        <f>AZ47+BB47</f>
        <v>0</v>
      </c>
      <c r="BD47" s="214"/>
      <c r="BE47" s="160" t="e">
        <f>BD47/BC47*100</f>
        <v>#DIV/0!</v>
      </c>
      <c r="BF47" s="214"/>
    </row>
    <row r="48" spans="1:58" ht="14.25" customHeight="1" hidden="1">
      <c r="A48" s="243"/>
      <c r="B48" s="224" t="s">
        <v>412</v>
      </c>
      <c r="C48" s="147"/>
      <c r="D48" s="258"/>
      <c r="E48" s="127" t="s">
        <v>414</v>
      </c>
      <c r="F48" s="245"/>
      <c r="G48" s="205"/>
      <c r="H48" s="270"/>
      <c r="I48" s="244"/>
      <c r="J48" s="237"/>
      <c r="K48" s="257">
        <v>0</v>
      </c>
      <c r="L48" s="237"/>
      <c r="M48" s="257">
        <f>K48+L48</f>
        <v>0</v>
      </c>
      <c r="N48" s="257"/>
      <c r="O48" s="237">
        <f>M48+N48</f>
        <v>0</v>
      </c>
      <c r="P48" s="257"/>
      <c r="Q48" s="257">
        <f>O48+P48</f>
        <v>0</v>
      </c>
      <c r="R48" s="257"/>
      <c r="S48" s="257">
        <f>Q48+R48</f>
        <v>0</v>
      </c>
      <c r="T48" s="257"/>
      <c r="U48" s="257"/>
      <c r="V48" s="257"/>
      <c r="W48" s="257">
        <f>S48+V48</f>
        <v>0</v>
      </c>
      <c r="X48" s="257"/>
      <c r="Y48" s="257"/>
      <c r="Z48" s="257">
        <f>W48+Y48</f>
        <v>0</v>
      </c>
      <c r="AA48" s="257"/>
      <c r="AB48" s="257">
        <f>Z48+AA48</f>
        <v>0</v>
      </c>
      <c r="AC48" s="128"/>
      <c r="AD48" s="238" t="e">
        <f>AC48/AB48*100</f>
        <v>#DIV/0!</v>
      </c>
      <c r="AE48" s="15">
        <f>AB48*1.04</f>
        <v>0</v>
      </c>
      <c r="AF48" s="257">
        <f>AB48*1.04</f>
        <v>0</v>
      </c>
      <c r="AG48" s="257">
        <v>0</v>
      </c>
      <c r="AH48" s="167"/>
      <c r="AI48" s="138">
        <f>AG48+AH48</f>
        <v>0</v>
      </c>
      <c r="AJ48" s="41"/>
      <c r="AK48" s="85">
        <f>AI48+AJ48</f>
        <v>0</v>
      </c>
      <c r="AL48" s="157"/>
      <c r="AM48" s="138">
        <f>AI48+AL48</f>
        <v>0</v>
      </c>
      <c r="AN48" s="157"/>
      <c r="AO48" s="262">
        <f>AM48+AN48</f>
        <v>0</v>
      </c>
      <c r="AP48" s="138"/>
      <c r="AQ48" s="85">
        <f>AO48+AP48</f>
        <v>0</v>
      </c>
      <c r="AR48" s="214"/>
      <c r="AS48" s="41"/>
      <c r="AT48" s="85"/>
      <c r="AU48" s="157"/>
      <c r="AV48" s="138"/>
      <c r="AW48" s="157"/>
      <c r="AX48" s="138"/>
      <c r="AY48" s="157"/>
      <c r="AZ48" s="138"/>
      <c r="BA48" s="157"/>
      <c r="BB48" s="138"/>
      <c r="BC48" s="64">
        <f>AZ48+BB48</f>
        <v>0</v>
      </c>
      <c r="BD48" s="214"/>
      <c r="BE48" s="160" t="e">
        <f>BD48/BC48*100</f>
        <v>#DIV/0!</v>
      </c>
      <c r="BF48" s="214"/>
    </row>
    <row r="49" spans="1:58" ht="15" customHeight="1" hidden="1">
      <c r="A49" s="243"/>
      <c r="B49" s="224" t="s">
        <v>429</v>
      </c>
      <c r="C49" s="147"/>
      <c r="D49" s="258"/>
      <c r="E49" s="127" t="s">
        <v>431</v>
      </c>
      <c r="F49" s="245"/>
      <c r="G49" s="205"/>
      <c r="H49" s="270"/>
      <c r="I49" s="244"/>
      <c r="J49" s="237"/>
      <c r="K49" s="257">
        <v>3200</v>
      </c>
      <c r="L49" s="237"/>
      <c r="M49" s="257">
        <f>K49+L49</f>
        <v>3200</v>
      </c>
      <c r="N49" s="257"/>
      <c r="O49" s="237">
        <f>M49+N49</f>
        <v>3200</v>
      </c>
      <c r="P49" s="257"/>
      <c r="Q49" s="257">
        <f>O49+P49</f>
        <v>3200</v>
      </c>
      <c r="R49" s="257"/>
      <c r="S49" s="257">
        <f>Q49+R49</f>
        <v>3200</v>
      </c>
      <c r="T49" s="257"/>
      <c r="U49" s="257"/>
      <c r="V49" s="257"/>
      <c r="W49" s="257">
        <f>S49+V49</f>
        <v>3200</v>
      </c>
      <c r="X49" s="257"/>
      <c r="Y49" s="257"/>
      <c r="Z49" s="257">
        <f>W49+Y49</f>
        <v>3200</v>
      </c>
      <c r="AA49" s="257"/>
      <c r="AB49" s="257">
        <f>Z49+AA49</f>
        <v>3200</v>
      </c>
      <c r="AC49" s="128"/>
      <c r="AD49" s="238">
        <f>AC49/AB49*100</f>
        <v>0</v>
      </c>
      <c r="AE49" s="15">
        <f>AB49*1.04</f>
        <v>3328</v>
      </c>
      <c r="AF49" s="257">
        <f>AB49*1.04</f>
        <v>3328</v>
      </c>
      <c r="AG49" s="257">
        <v>3220</v>
      </c>
      <c r="AH49" s="167"/>
      <c r="AI49" s="138">
        <f>AG49+AH49</f>
        <v>3220</v>
      </c>
      <c r="AJ49" s="41"/>
      <c r="AK49" s="85">
        <f>AI49+AJ49</f>
        <v>3220</v>
      </c>
      <c r="AL49" s="157"/>
      <c r="AM49" s="138">
        <f>AI49+AL49</f>
        <v>3220</v>
      </c>
      <c r="AN49" s="157"/>
      <c r="AO49" s="262">
        <f>AM49+AN49</f>
        <v>3220</v>
      </c>
      <c r="AP49" s="138"/>
      <c r="AQ49" s="85">
        <f>AO49+AP49</f>
        <v>3220</v>
      </c>
      <c r="AR49" s="214"/>
      <c r="AS49" s="41"/>
      <c r="AT49" s="85"/>
      <c r="AU49" s="157"/>
      <c r="AV49" s="138"/>
      <c r="AW49" s="157"/>
      <c r="AX49" s="138"/>
      <c r="AY49" s="157"/>
      <c r="AZ49" s="138"/>
      <c r="BA49" s="157"/>
      <c r="BB49" s="138"/>
      <c r="BC49" s="64">
        <f>AZ49+BB49</f>
        <v>0</v>
      </c>
      <c r="BD49" s="214"/>
      <c r="BE49" s="160" t="e">
        <f>BD49/BC49*100</f>
        <v>#DIV/0!</v>
      </c>
      <c r="BF49" s="214"/>
    </row>
    <row r="50" spans="1:58" ht="1.5" customHeight="1" hidden="1">
      <c r="A50" s="105"/>
      <c r="B50" s="136" t="s">
        <v>2</v>
      </c>
      <c r="C50" s="265"/>
      <c r="D50" s="178"/>
      <c r="E50" s="266" t="s">
        <v>4</v>
      </c>
      <c r="F50" s="53"/>
      <c r="G50" s="209"/>
      <c r="H50" s="78"/>
      <c r="I50" s="76"/>
      <c r="J50" s="148"/>
      <c r="K50" s="95">
        <v>0</v>
      </c>
      <c r="L50" s="148"/>
      <c r="M50" s="95">
        <f>K50+L50</f>
        <v>0</v>
      </c>
      <c r="N50" s="95"/>
      <c r="O50" s="148">
        <f>M50+N50</f>
        <v>0</v>
      </c>
      <c r="P50" s="95"/>
      <c r="Q50" s="95">
        <f>O50+P50</f>
        <v>0</v>
      </c>
      <c r="R50" s="95"/>
      <c r="S50" s="95">
        <f>Q50+R50</f>
        <v>0</v>
      </c>
      <c r="T50" s="95"/>
      <c r="U50" s="95"/>
      <c r="V50" s="95"/>
      <c r="W50" s="95">
        <f>S50+V50</f>
        <v>0</v>
      </c>
      <c r="X50" s="95"/>
      <c r="Y50" s="95"/>
      <c r="Z50" s="95">
        <f>W50+Y50</f>
        <v>0</v>
      </c>
      <c r="AA50" s="95"/>
      <c r="AB50" s="95">
        <f>Z50+AA50</f>
        <v>0</v>
      </c>
      <c r="AC50" s="129"/>
      <c r="AD50" s="82" t="e">
        <f>AC50/AB50*100</f>
        <v>#DIV/0!</v>
      </c>
      <c r="AE50" s="168">
        <f>AB50*1.04</f>
        <v>0</v>
      </c>
      <c r="AF50" s="95">
        <f>AB50*1.04</f>
        <v>0</v>
      </c>
      <c r="AG50" s="95">
        <v>0</v>
      </c>
      <c r="AH50" s="124"/>
      <c r="AI50" s="18">
        <f>AG50+AH50</f>
        <v>0</v>
      </c>
      <c r="AJ50" s="272"/>
      <c r="AK50" s="85">
        <f>AI50+AJ50</f>
        <v>0</v>
      </c>
      <c r="AL50" s="157"/>
      <c r="AM50" s="138">
        <f>AI50+AL50</f>
        <v>0</v>
      </c>
      <c r="AN50" s="157"/>
      <c r="AO50" s="262">
        <f>AM50+AN50</f>
        <v>0</v>
      </c>
      <c r="AP50" s="138"/>
      <c r="AQ50" s="85">
        <f>AO50+AP50</f>
        <v>0</v>
      </c>
      <c r="AR50" s="214"/>
      <c r="AS50" s="41"/>
      <c r="AT50" s="85"/>
      <c r="AU50" s="157"/>
      <c r="AV50" s="138"/>
      <c r="AW50" s="157"/>
      <c r="AX50" s="138"/>
      <c r="AY50" s="157"/>
      <c r="AZ50" s="138"/>
      <c r="BA50" s="157"/>
      <c r="BB50" s="138"/>
      <c r="BC50" s="64">
        <f>AZ50+BB50</f>
        <v>0</v>
      </c>
      <c r="BD50" s="214"/>
      <c r="BE50" s="160" t="e">
        <f>BD50/BC50*100</f>
        <v>#DIV/0!</v>
      </c>
      <c r="BF50" s="214"/>
    </row>
    <row r="51" spans="1:58" ht="13.5" customHeight="1">
      <c r="A51" s="210">
        <v>26</v>
      </c>
      <c r="B51" s="8" t="s">
        <v>29</v>
      </c>
      <c r="C51" s="71"/>
      <c r="D51" s="118" t="s">
        <v>31</v>
      </c>
      <c r="E51" s="170" t="s">
        <v>32</v>
      </c>
      <c r="F51" s="261">
        <v>10</v>
      </c>
      <c r="G51" s="39">
        <v>5.29</v>
      </c>
      <c r="H51" s="6">
        <v>246.83</v>
      </c>
      <c r="I51" s="144"/>
      <c r="J51" s="214">
        <v>318.09</v>
      </c>
      <c r="K51" s="85">
        <v>942</v>
      </c>
      <c r="L51" s="214">
        <v>0</v>
      </c>
      <c r="M51" s="85">
        <f>K51+L51</f>
        <v>942</v>
      </c>
      <c r="N51" s="85">
        <v>0</v>
      </c>
      <c r="O51" s="214">
        <f>M51+N51</f>
        <v>942</v>
      </c>
      <c r="P51" s="85">
        <v>0</v>
      </c>
      <c r="Q51" s="85">
        <f>O51+P51</f>
        <v>942</v>
      </c>
      <c r="R51" s="85">
        <v>0</v>
      </c>
      <c r="S51" s="85">
        <f>Q51+R51</f>
        <v>942</v>
      </c>
      <c r="T51" s="85">
        <v>829</v>
      </c>
      <c r="U51" s="85">
        <v>858</v>
      </c>
      <c r="V51" s="85">
        <v>0</v>
      </c>
      <c r="W51" s="85">
        <f>S51+V51</f>
        <v>942</v>
      </c>
      <c r="X51" s="85">
        <v>910</v>
      </c>
      <c r="Y51" s="85">
        <v>0</v>
      </c>
      <c r="Z51" s="85">
        <f>W51+Y51</f>
        <v>942</v>
      </c>
      <c r="AA51" s="85">
        <v>0</v>
      </c>
      <c r="AB51" s="85">
        <f>Z51+AA51</f>
        <v>942</v>
      </c>
      <c r="AC51" s="138">
        <v>928</v>
      </c>
      <c r="AD51" s="74">
        <f>AC51/AB51*100</f>
        <v>98.51380042462846</v>
      </c>
      <c r="AE51" s="17">
        <f>AB51*1.04</f>
        <v>979.6800000000001</v>
      </c>
      <c r="AF51" s="85">
        <v>942</v>
      </c>
      <c r="AG51" s="214">
        <v>494</v>
      </c>
      <c r="AH51" s="197">
        <v>0</v>
      </c>
      <c r="AI51" s="214">
        <f>AG51+AH51</f>
        <v>494</v>
      </c>
      <c r="AJ51" s="140">
        <v>0</v>
      </c>
      <c r="AK51" s="85">
        <f>AI51+AJ51</f>
        <v>494</v>
      </c>
      <c r="AL51" s="157">
        <v>0</v>
      </c>
      <c r="AM51" s="138">
        <f>AI51+AL51</f>
        <v>494</v>
      </c>
      <c r="AN51" s="157">
        <v>0</v>
      </c>
      <c r="AO51" s="262">
        <f>AM51+AN51</f>
        <v>494</v>
      </c>
      <c r="AP51" s="138">
        <v>0</v>
      </c>
      <c r="AQ51" s="85">
        <f>AO51+AP51</f>
        <v>494</v>
      </c>
      <c r="AR51" s="214">
        <v>0</v>
      </c>
      <c r="AS51" s="41">
        <f>SUM(AQ51:AR51)</f>
        <v>494</v>
      </c>
      <c r="AT51" s="85">
        <v>658</v>
      </c>
      <c r="AU51" s="157">
        <v>0</v>
      </c>
      <c r="AV51" s="138">
        <v>494</v>
      </c>
      <c r="AW51" s="157">
        <v>0</v>
      </c>
      <c r="AX51" s="138">
        <f>SUM(AV51:AW51)</f>
        <v>494</v>
      </c>
      <c r="AY51" s="157">
        <v>0</v>
      </c>
      <c r="AZ51" s="138">
        <f>SUM(AX51:AY51)</f>
        <v>494</v>
      </c>
      <c r="BA51" s="157">
        <v>966</v>
      </c>
      <c r="BB51" s="138">
        <v>616</v>
      </c>
      <c r="BC51" s="214">
        <f>AZ51+BB51</f>
        <v>1110</v>
      </c>
      <c r="BD51" s="214">
        <v>995</v>
      </c>
      <c r="BE51" s="160">
        <f>BD51/BC51*100</f>
        <v>89.63963963963964</v>
      </c>
      <c r="BF51" s="214">
        <v>1182</v>
      </c>
    </row>
    <row r="52" spans="1:58" ht="0.75" customHeight="1" hidden="1">
      <c r="A52" s="243"/>
      <c r="B52" s="224" t="s">
        <v>51</v>
      </c>
      <c r="C52" s="147"/>
      <c r="D52" s="258"/>
      <c r="E52" s="127" t="s">
        <v>53</v>
      </c>
      <c r="F52" s="245"/>
      <c r="G52" s="205"/>
      <c r="H52" s="270"/>
      <c r="I52" s="244"/>
      <c r="J52" s="237"/>
      <c r="K52" s="257">
        <v>942</v>
      </c>
      <c r="L52" s="237"/>
      <c r="M52" s="257">
        <f>K52+L52</f>
        <v>942</v>
      </c>
      <c r="N52" s="257"/>
      <c r="O52" s="237">
        <f>M52+N52</f>
        <v>942</v>
      </c>
      <c r="P52" s="257"/>
      <c r="Q52" s="257">
        <f>O52+P52</f>
        <v>942</v>
      </c>
      <c r="R52" s="257"/>
      <c r="S52" s="257">
        <f>Q52+R52</f>
        <v>942</v>
      </c>
      <c r="T52" s="257"/>
      <c r="U52" s="257"/>
      <c r="V52" s="257"/>
      <c r="W52" s="137">
        <f>S52+V52</f>
        <v>942</v>
      </c>
      <c r="X52" s="257"/>
      <c r="Y52" s="257"/>
      <c r="Z52" s="257">
        <f>W52+Y52</f>
        <v>942</v>
      </c>
      <c r="AA52" s="257"/>
      <c r="AB52" s="257">
        <f>Z52+AA52</f>
        <v>942</v>
      </c>
      <c r="AC52" s="128"/>
      <c r="AD52" s="87">
        <f>AC52/AB52*100</f>
        <v>0</v>
      </c>
      <c r="AE52" s="15">
        <f>AB52*1.04</f>
        <v>979.6800000000001</v>
      </c>
      <c r="AF52" s="257">
        <v>942</v>
      </c>
      <c r="AG52" s="237">
        <v>494.36</v>
      </c>
      <c r="AH52" s="197"/>
      <c r="AI52" s="85">
        <f>AG52+AH52</f>
        <v>494.36</v>
      </c>
      <c r="AJ52" s="85"/>
      <c r="AK52" s="85">
        <f>AI52+AJ52</f>
        <v>494.36</v>
      </c>
      <c r="AL52" s="157"/>
      <c r="AM52" s="138">
        <f>AI52+AL52</f>
        <v>494.36</v>
      </c>
      <c r="AN52" s="157"/>
      <c r="AO52" s="262">
        <f>AM52+AN52</f>
        <v>494.36</v>
      </c>
      <c r="AP52" s="138"/>
      <c r="AQ52" s="85">
        <f>AO52+AP52</f>
        <v>494.36</v>
      </c>
      <c r="AR52" s="214"/>
      <c r="AS52" s="41"/>
      <c r="AT52" s="85"/>
      <c r="AU52" s="157"/>
      <c r="AV52" s="138"/>
      <c r="AW52" s="157"/>
      <c r="AX52" s="138"/>
      <c r="AY52" s="157"/>
      <c r="AZ52" s="138"/>
      <c r="BA52" s="157"/>
      <c r="BB52" s="138"/>
      <c r="BC52" s="64">
        <f>AZ52+BB52</f>
        <v>0</v>
      </c>
      <c r="BD52" s="214"/>
      <c r="BE52" s="160" t="e">
        <f>BD52/BC52*100</f>
        <v>#DIV/0!</v>
      </c>
      <c r="BF52" s="214"/>
    </row>
    <row r="53" spans="1:58" ht="0.75" customHeight="1" hidden="1">
      <c r="A53" s="105"/>
      <c r="B53" s="224" t="s">
        <v>69</v>
      </c>
      <c r="C53" s="147"/>
      <c r="D53" s="258"/>
      <c r="E53" s="127" t="s">
        <v>71</v>
      </c>
      <c r="F53" s="245"/>
      <c r="G53" s="205"/>
      <c r="H53" s="270"/>
      <c r="I53" s="244"/>
      <c r="J53" s="237"/>
      <c r="K53" s="257">
        <v>0</v>
      </c>
      <c r="L53" s="237"/>
      <c r="M53" s="257">
        <f>K53+L53</f>
        <v>0</v>
      </c>
      <c r="N53" s="257"/>
      <c r="O53" s="237">
        <f>M53+N53</f>
        <v>0</v>
      </c>
      <c r="P53" s="257"/>
      <c r="Q53" s="257">
        <f>O53+P53</f>
        <v>0</v>
      </c>
      <c r="R53" s="257"/>
      <c r="S53" s="257">
        <f>Q53+R53</f>
        <v>0</v>
      </c>
      <c r="T53" s="257"/>
      <c r="U53" s="257"/>
      <c r="V53" s="257"/>
      <c r="W53" s="137">
        <f>S53+V53</f>
        <v>0</v>
      </c>
      <c r="X53" s="257"/>
      <c r="Y53" s="257"/>
      <c r="Z53" s="257">
        <f>W53+Y53</f>
        <v>0</v>
      </c>
      <c r="AA53" s="257"/>
      <c r="AB53" s="257">
        <f>Z53+AA53</f>
        <v>0</v>
      </c>
      <c r="AC53" s="128"/>
      <c r="AD53" s="87" t="e">
        <f>AC53/AB53*100</f>
        <v>#DIV/0!</v>
      </c>
      <c r="AE53" s="15">
        <f>AB53*1.04</f>
        <v>0</v>
      </c>
      <c r="AF53" s="257">
        <f>AB53*1.04</f>
        <v>0</v>
      </c>
      <c r="AG53" s="237">
        <v>0</v>
      </c>
      <c r="AH53" s="197"/>
      <c r="AI53" s="85">
        <f>AG53+AH53</f>
        <v>0</v>
      </c>
      <c r="AJ53" s="85"/>
      <c r="AK53" s="85">
        <f>AI53+AJ53</f>
        <v>0</v>
      </c>
      <c r="AL53" s="157"/>
      <c r="AM53" s="138">
        <f>AI53+AL53</f>
        <v>0</v>
      </c>
      <c r="AN53" s="157"/>
      <c r="AO53" s="262">
        <f>AM53+AN53</f>
        <v>0</v>
      </c>
      <c r="AP53" s="138"/>
      <c r="AQ53" s="85">
        <f>AO53+AP53</f>
        <v>0</v>
      </c>
      <c r="AR53" s="214"/>
      <c r="AS53" s="41"/>
      <c r="AT53" s="85"/>
      <c r="AU53" s="157"/>
      <c r="AV53" s="138"/>
      <c r="AW53" s="157"/>
      <c r="AX53" s="138"/>
      <c r="AY53" s="157"/>
      <c r="AZ53" s="138"/>
      <c r="BA53" s="157"/>
      <c r="BB53" s="138"/>
      <c r="BC53" s="64">
        <f>AZ53+BB53</f>
        <v>0</v>
      </c>
      <c r="BD53" s="214"/>
      <c r="BE53" s="160" t="e">
        <f>BD53/BC53*100</f>
        <v>#DIV/0!</v>
      </c>
      <c r="BF53" s="214"/>
    </row>
    <row r="54" spans="1:58" ht="12" customHeight="1">
      <c r="A54" s="211">
        <v>27</v>
      </c>
      <c r="B54" s="8" t="s">
        <v>84</v>
      </c>
      <c r="C54" s="202">
        <v>23</v>
      </c>
      <c r="D54" s="56"/>
      <c r="E54" s="170" t="s">
        <v>86</v>
      </c>
      <c r="F54" s="261">
        <f>2400+4800</f>
        <v>7200</v>
      </c>
      <c r="G54" s="39">
        <f>1924.79+3644.68</f>
        <v>5569.469999999999</v>
      </c>
      <c r="H54" s="218">
        <v>7000</v>
      </c>
      <c r="I54" s="144">
        <v>36000000</v>
      </c>
      <c r="J54" s="64">
        <v>7229.81</v>
      </c>
      <c r="K54" s="216">
        <v>3180</v>
      </c>
      <c r="L54" s="64">
        <v>0</v>
      </c>
      <c r="M54" s="216">
        <f>K54+L54</f>
        <v>3180</v>
      </c>
      <c r="N54" s="216">
        <v>0</v>
      </c>
      <c r="O54" s="64">
        <f>M54+N54</f>
        <v>3180</v>
      </c>
      <c r="P54" s="85">
        <v>0</v>
      </c>
      <c r="Q54" s="216">
        <f>O54+P54</f>
        <v>3180</v>
      </c>
      <c r="R54" s="216">
        <v>0</v>
      </c>
      <c r="S54" s="216">
        <f>Q54+R54</f>
        <v>3180</v>
      </c>
      <c r="T54" s="216">
        <v>2119</v>
      </c>
      <c r="U54" s="216">
        <v>2212</v>
      </c>
      <c r="V54" s="216">
        <v>0</v>
      </c>
      <c r="W54" s="216">
        <f>S54+V54</f>
        <v>3180</v>
      </c>
      <c r="X54" s="216">
        <v>2634</v>
      </c>
      <c r="Y54" s="85">
        <v>-500</v>
      </c>
      <c r="Z54" s="216">
        <f>W54+Y54</f>
        <v>2680</v>
      </c>
      <c r="AA54" s="216">
        <v>0</v>
      </c>
      <c r="AB54" s="216">
        <f>Z54+AA54</f>
        <v>2680</v>
      </c>
      <c r="AC54" s="185">
        <v>2498</v>
      </c>
      <c r="AD54" s="159">
        <f>AC54/AB54*100</f>
        <v>93.2089552238806</v>
      </c>
      <c r="AE54" s="17">
        <f>AB54*1.04</f>
        <v>2787.2000000000003</v>
      </c>
      <c r="AF54" s="216">
        <f>AB54*1.04</f>
        <v>2787.2000000000003</v>
      </c>
      <c r="AG54" s="64">
        <v>2787</v>
      </c>
      <c r="AH54" s="197">
        <v>0</v>
      </c>
      <c r="AI54" s="85">
        <f>AG54+AH54</f>
        <v>2787</v>
      </c>
      <c r="AJ54" s="85">
        <v>0</v>
      </c>
      <c r="AK54" s="85">
        <f>AI54+AJ54</f>
        <v>2787</v>
      </c>
      <c r="AL54" s="157">
        <v>0</v>
      </c>
      <c r="AM54" s="138">
        <f>AI54+AL54</f>
        <v>2787</v>
      </c>
      <c r="AN54" s="157">
        <v>0</v>
      </c>
      <c r="AO54" s="262">
        <f>AM54+AN54</f>
        <v>2787</v>
      </c>
      <c r="AP54" s="138">
        <v>0</v>
      </c>
      <c r="AQ54" s="216">
        <f>AO54+AP54</f>
        <v>2787</v>
      </c>
      <c r="AR54" s="64">
        <v>0</v>
      </c>
      <c r="AS54" s="220">
        <f>SUM(AQ54:AR54)</f>
        <v>2787</v>
      </c>
      <c r="AT54" s="216">
        <v>189</v>
      </c>
      <c r="AU54" s="192">
        <v>0</v>
      </c>
      <c r="AV54" s="185">
        <v>2787</v>
      </c>
      <c r="AW54" s="192">
        <v>0</v>
      </c>
      <c r="AX54" s="185">
        <f>SUM(AV54:AW54)</f>
        <v>2787</v>
      </c>
      <c r="AY54" s="192">
        <v>0</v>
      </c>
      <c r="AZ54" s="185">
        <f>SUM(AX54:AY54)</f>
        <v>2787</v>
      </c>
      <c r="BA54" s="192">
        <v>188</v>
      </c>
      <c r="BB54" s="185">
        <v>-2500</v>
      </c>
      <c r="BC54" s="64">
        <f>AZ54+BB54</f>
        <v>287</v>
      </c>
      <c r="BD54" s="64">
        <v>188</v>
      </c>
      <c r="BE54" s="219">
        <f>BD54/BC54*100</f>
        <v>65.50522648083623</v>
      </c>
      <c r="BF54" s="64">
        <v>0</v>
      </c>
    </row>
    <row r="55" spans="1:58" ht="14.25" customHeight="1" hidden="1">
      <c r="A55" s="182"/>
      <c r="B55" s="227" t="s">
        <v>99</v>
      </c>
      <c r="C55" s="202"/>
      <c r="D55" s="56"/>
      <c r="E55" s="170" t="s">
        <v>101</v>
      </c>
      <c r="F55" s="261"/>
      <c r="G55" s="39"/>
      <c r="H55" s="6">
        <v>3000</v>
      </c>
      <c r="I55" s="144"/>
      <c r="J55" s="214">
        <v>2250.86</v>
      </c>
      <c r="K55" s="85">
        <v>3180</v>
      </c>
      <c r="L55" s="214">
        <v>0</v>
      </c>
      <c r="M55" s="85">
        <f>K55+L55</f>
        <v>3180</v>
      </c>
      <c r="N55" s="85">
        <v>0</v>
      </c>
      <c r="O55" s="214">
        <f>M55+N55</f>
        <v>3180</v>
      </c>
      <c r="P55" s="85">
        <v>0</v>
      </c>
      <c r="Q55" s="85">
        <f>O55+P55</f>
        <v>3180</v>
      </c>
      <c r="R55" s="85">
        <v>0</v>
      </c>
      <c r="S55" s="85">
        <f>Q55+R55</f>
        <v>3180</v>
      </c>
      <c r="T55" s="85">
        <v>2119</v>
      </c>
      <c r="U55" s="85">
        <v>2212</v>
      </c>
      <c r="V55" s="85">
        <v>0</v>
      </c>
      <c r="W55" s="85">
        <f>S55+V55</f>
        <v>3180</v>
      </c>
      <c r="X55" s="85"/>
      <c r="Y55" s="85"/>
      <c r="Z55" s="85">
        <f>W55+Y55</f>
        <v>3180</v>
      </c>
      <c r="AA55" s="85"/>
      <c r="AB55" s="216">
        <f>Z55+AA55</f>
        <v>3180</v>
      </c>
      <c r="AC55" s="138"/>
      <c r="AD55" s="159">
        <f>AC55/AB55*100</f>
        <v>0</v>
      </c>
      <c r="AE55" s="17">
        <f>AB55*1.04</f>
        <v>3307.2000000000003</v>
      </c>
      <c r="AF55" s="216">
        <f>AB55*1.04</f>
        <v>3307.2000000000003</v>
      </c>
      <c r="AG55" s="64"/>
      <c r="AH55" s="197"/>
      <c r="AI55" s="85">
        <f>AG55+AH55</f>
        <v>0</v>
      </c>
      <c r="AJ55" s="85"/>
      <c r="AK55" s="85">
        <f>AI55+AJ55</f>
        <v>0</v>
      </c>
      <c r="AL55" s="157"/>
      <c r="AM55" s="138">
        <f>AI55+AL55</f>
        <v>0</v>
      </c>
      <c r="AN55" s="157"/>
      <c r="AO55" s="262">
        <f>AM55+AN55</f>
        <v>0</v>
      </c>
      <c r="AP55" s="138"/>
      <c r="AQ55" s="85">
        <f>AO55+AP55</f>
        <v>0</v>
      </c>
      <c r="AR55" s="214"/>
      <c r="AS55" s="41"/>
      <c r="AT55" s="85"/>
      <c r="AU55" s="192"/>
      <c r="AV55" s="185"/>
      <c r="AW55" s="192"/>
      <c r="AX55" s="185"/>
      <c r="AY55" s="192"/>
      <c r="AZ55" s="185"/>
      <c r="BA55" s="192"/>
      <c r="BB55" s="185"/>
      <c r="BC55" s="64">
        <f>AZ55+BB55</f>
        <v>0</v>
      </c>
      <c r="BD55" s="214"/>
      <c r="BE55" s="219" t="e">
        <f>BD55/BC55*100</f>
        <v>#DIV/0!</v>
      </c>
      <c r="BF55" s="214"/>
    </row>
    <row r="56" spans="1:58" ht="14.25" customHeight="1" hidden="1">
      <c r="A56" s="182"/>
      <c r="B56" s="227" t="s">
        <v>114</v>
      </c>
      <c r="C56" s="202"/>
      <c r="D56" s="56"/>
      <c r="E56" s="170" t="s">
        <v>116</v>
      </c>
      <c r="F56" s="261"/>
      <c r="G56" s="39"/>
      <c r="H56" s="6">
        <v>4000</v>
      </c>
      <c r="I56" s="144"/>
      <c r="J56" s="214">
        <v>4978.95</v>
      </c>
      <c r="K56" s="85">
        <v>0</v>
      </c>
      <c r="L56" s="214">
        <v>0</v>
      </c>
      <c r="M56" s="85">
        <f>K56+L56</f>
        <v>0</v>
      </c>
      <c r="N56" s="85">
        <v>0</v>
      </c>
      <c r="O56" s="214">
        <f>M56+N56</f>
        <v>0</v>
      </c>
      <c r="P56" s="85">
        <v>0</v>
      </c>
      <c r="Q56" s="85">
        <f>O56+P56</f>
        <v>0</v>
      </c>
      <c r="R56" s="85">
        <v>0</v>
      </c>
      <c r="S56" s="85">
        <f>Q56+R56</f>
        <v>0</v>
      </c>
      <c r="T56" s="85">
        <v>0</v>
      </c>
      <c r="U56" s="85">
        <v>0</v>
      </c>
      <c r="V56" s="85">
        <v>0</v>
      </c>
      <c r="W56" s="85">
        <f>S56+V56</f>
        <v>0</v>
      </c>
      <c r="X56" s="85"/>
      <c r="Y56" s="85"/>
      <c r="Z56" s="85">
        <f>W56+Y56</f>
        <v>0</v>
      </c>
      <c r="AA56" s="85"/>
      <c r="AB56" s="216">
        <f>Z56+AA56</f>
        <v>0</v>
      </c>
      <c r="AC56" s="138"/>
      <c r="AD56" s="159" t="e">
        <f>AC56/AB56*100</f>
        <v>#DIV/0!</v>
      </c>
      <c r="AE56" s="17">
        <f>AB56*1.04</f>
        <v>0</v>
      </c>
      <c r="AF56" s="216">
        <f>AB56*1.04</f>
        <v>0</v>
      </c>
      <c r="AG56" s="64"/>
      <c r="AH56" s="197"/>
      <c r="AI56" s="85">
        <f>AG56+AH56</f>
        <v>0</v>
      </c>
      <c r="AJ56" s="85"/>
      <c r="AK56" s="85">
        <f>AI56+AJ56</f>
        <v>0</v>
      </c>
      <c r="AL56" s="157"/>
      <c r="AM56" s="138">
        <f>AI56+AL56</f>
        <v>0</v>
      </c>
      <c r="AN56" s="157"/>
      <c r="AO56" s="262">
        <f>AM56+AN56</f>
        <v>0</v>
      </c>
      <c r="AP56" s="138"/>
      <c r="AQ56" s="85">
        <f>AO56+AP56</f>
        <v>0</v>
      </c>
      <c r="AR56" s="214"/>
      <c r="AS56" s="41"/>
      <c r="AT56" s="85"/>
      <c r="AU56" s="192"/>
      <c r="AV56" s="185"/>
      <c r="AW56" s="192"/>
      <c r="AX56" s="185"/>
      <c r="AY56" s="192"/>
      <c r="AZ56" s="185"/>
      <c r="BA56" s="192"/>
      <c r="BB56" s="185"/>
      <c r="BC56" s="64">
        <f>AZ56+BB56</f>
        <v>0</v>
      </c>
      <c r="BD56" s="214"/>
      <c r="BE56" s="219" t="e">
        <f>BD56/BC56*100</f>
        <v>#DIV/0!</v>
      </c>
      <c r="BF56" s="214"/>
    </row>
    <row r="57" spans="1:58" ht="12.75">
      <c r="A57" s="182">
        <v>28</v>
      </c>
      <c r="B57" s="8" t="s">
        <v>141</v>
      </c>
      <c r="C57" s="202">
        <v>24</v>
      </c>
      <c r="D57" s="56"/>
      <c r="E57" s="170" t="s">
        <v>143</v>
      </c>
      <c r="F57" s="261">
        <v>93.85</v>
      </c>
      <c r="G57" s="39">
        <v>26.13</v>
      </c>
      <c r="H57" s="218">
        <v>14.3</v>
      </c>
      <c r="I57" s="144">
        <v>259633</v>
      </c>
      <c r="J57" s="64">
        <v>60.56</v>
      </c>
      <c r="K57" s="216">
        <v>39</v>
      </c>
      <c r="L57" s="64">
        <v>0</v>
      </c>
      <c r="M57" s="216">
        <f>K57+L57</f>
        <v>39</v>
      </c>
      <c r="N57" s="216">
        <v>0</v>
      </c>
      <c r="O57" s="64">
        <f>M57+N57</f>
        <v>39</v>
      </c>
      <c r="P57" s="85">
        <v>0</v>
      </c>
      <c r="Q57" s="216">
        <f>O57+P57</f>
        <v>39</v>
      </c>
      <c r="R57" s="216">
        <v>0</v>
      </c>
      <c r="S57" s="216">
        <f>Q57+R57</f>
        <v>39</v>
      </c>
      <c r="T57" s="216">
        <v>2</v>
      </c>
      <c r="U57" s="216">
        <v>2</v>
      </c>
      <c r="V57" s="216">
        <v>0</v>
      </c>
      <c r="W57" s="216">
        <f>S57+V57</f>
        <v>39</v>
      </c>
      <c r="X57" s="216">
        <v>2</v>
      </c>
      <c r="Y57" s="85">
        <v>-29</v>
      </c>
      <c r="Z57" s="216">
        <f>W57+Y57</f>
        <v>10</v>
      </c>
      <c r="AA57" s="216">
        <v>0</v>
      </c>
      <c r="AB57" s="216">
        <f>Z57+AA57</f>
        <v>10</v>
      </c>
      <c r="AC57" s="185">
        <v>0</v>
      </c>
      <c r="AD57" s="159">
        <f>AC57/AB57*100</f>
        <v>0</v>
      </c>
      <c r="AE57" s="17">
        <f>AB57*1.04</f>
        <v>10.4</v>
      </c>
      <c r="AF57" s="216">
        <f>AB57*1.04</f>
        <v>10.4</v>
      </c>
      <c r="AG57" s="64">
        <v>34</v>
      </c>
      <c r="AH57" s="197">
        <v>0</v>
      </c>
      <c r="AI57" s="85">
        <f>AG57+AH57</f>
        <v>34</v>
      </c>
      <c r="AJ57" s="85">
        <v>0</v>
      </c>
      <c r="AK57" s="85">
        <f>AI57+AJ57</f>
        <v>34</v>
      </c>
      <c r="AL57" s="157">
        <v>0</v>
      </c>
      <c r="AM57" s="138">
        <f>AI57+AL57</f>
        <v>34</v>
      </c>
      <c r="AN57" s="157">
        <v>0</v>
      </c>
      <c r="AO57" s="262">
        <f>AM57+AN57</f>
        <v>34</v>
      </c>
      <c r="AP57" s="138">
        <v>0</v>
      </c>
      <c r="AQ57" s="216">
        <f>AO57+AP57</f>
        <v>34</v>
      </c>
      <c r="AR57" s="64">
        <v>0</v>
      </c>
      <c r="AS57" s="220">
        <f>SUM(AQ57:AR57)</f>
        <v>34</v>
      </c>
      <c r="AT57" s="216">
        <v>1</v>
      </c>
      <c r="AU57" s="192">
        <v>0</v>
      </c>
      <c r="AV57" s="185">
        <v>34</v>
      </c>
      <c r="AW57" s="192">
        <v>0</v>
      </c>
      <c r="AX57" s="185">
        <f>SUM(AV57:AW57)</f>
        <v>34</v>
      </c>
      <c r="AY57" s="192">
        <v>0</v>
      </c>
      <c r="AZ57" s="185">
        <f>SUM(AX57:AY57)</f>
        <v>34</v>
      </c>
      <c r="BA57" s="192">
        <v>1</v>
      </c>
      <c r="BB57" s="185">
        <v>0</v>
      </c>
      <c r="BC57" s="64">
        <f>AZ57+BB57</f>
        <v>34</v>
      </c>
      <c r="BD57" s="64">
        <v>0</v>
      </c>
      <c r="BE57" s="219">
        <f>BD57/BC57*100</f>
        <v>0</v>
      </c>
      <c r="BF57" s="64">
        <v>6</v>
      </c>
    </row>
    <row r="58" spans="1:58" ht="12.75">
      <c r="A58" s="182">
        <v>29</v>
      </c>
      <c r="B58" s="158" t="s">
        <v>160</v>
      </c>
      <c r="C58" s="202">
        <v>25</v>
      </c>
      <c r="D58" s="56"/>
      <c r="E58" s="170" t="s">
        <v>164</v>
      </c>
      <c r="F58" s="153">
        <f>SUM(F59+F67+F69+F73)</f>
        <v>113053.20000000001</v>
      </c>
      <c r="G58" s="233">
        <f>SUM(G59+G67+G69+G73)</f>
        <v>111147.95999999999</v>
      </c>
      <c r="H58" s="120">
        <f>SUM(H59+H67+H69+H73)</f>
        <v>160862.51</v>
      </c>
      <c r="I58" s="204">
        <f>SUM(I59+I67+I69+I73)</f>
        <v>54717500</v>
      </c>
      <c r="J58" s="204">
        <f>SUM(J59+J67+J69+J73)</f>
        <v>159606.19999999998</v>
      </c>
      <c r="K58" s="233">
        <f>SUM(K59+K67+K69+K73)</f>
        <v>124913</v>
      </c>
      <c r="L58" s="17">
        <f>SUM(L59+L67+L69+L73)</f>
        <v>10000</v>
      </c>
      <c r="M58" s="159">
        <f>SUM(M59+M67+M69+M73)</f>
        <v>134913</v>
      </c>
      <c r="N58" s="159">
        <f>SUM(N59+N67+N69+N73)</f>
        <v>0</v>
      </c>
      <c r="O58" s="17">
        <f>SUM(O59+O67+O69+O73)</f>
        <v>134913</v>
      </c>
      <c r="P58" s="159">
        <f>SUM(P59+P67+P69+P73)</f>
        <v>10000</v>
      </c>
      <c r="Q58" s="159">
        <f>SUM(Q59+Q67+Q69+Q73)</f>
        <v>144913</v>
      </c>
      <c r="R58" s="159">
        <f>SUM(R59+R67+R69+R73)</f>
        <v>0</v>
      </c>
      <c r="S58" s="159">
        <f>SUM(S59+S67+S69+S73)</f>
        <v>144913</v>
      </c>
      <c r="T58" s="159">
        <f>SUM(T59+T67+T69+T73)</f>
        <v>95547</v>
      </c>
      <c r="U58" s="159">
        <f>SUM(U59+U67+U69+U73)</f>
        <v>104574</v>
      </c>
      <c r="V58" s="159">
        <f>SUM(V59+V67+V69+V73)</f>
        <v>1581</v>
      </c>
      <c r="W58" s="159">
        <f>SUM(W59+W67+W69+W73)</f>
        <v>146494</v>
      </c>
      <c r="X58" s="159">
        <f>SUM(X59+X67+X69+X73)</f>
        <v>123222</v>
      </c>
      <c r="Y58" s="159">
        <f>SUM(Y59+Y67+Y69+Y73)</f>
        <v>-5049</v>
      </c>
      <c r="Z58" s="159">
        <f>SUM(Z59+Z67+Z69+Z73)</f>
        <v>141445</v>
      </c>
      <c r="AA58" s="159">
        <f>SUM(AA59+AA67+AA69+AA73)</f>
        <v>9</v>
      </c>
      <c r="AB58" s="159">
        <f>SUM(AB59+AB67+AB69+AB73)</f>
        <v>141454</v>
      </c>
      <c r="AC58" s="159">
        <f>SUM(AC59+AC67+AC69+AC73)</f>
        <v>136544</v>
      </c>
      <c r="AD58" s="159">
        <f>AC58/AB58*100</f>
        <v>96.52890692380562</v>
      </c>
      <c r="AE58" s="17">
        <f>AB58*1.04</f>
        <v>147112.16</v>
      </c>
      <c r="AF58" s="159">
        <f>SUM(AF59+AF67+AF69+AF73)</f>
        <v>138688.64</v>
      </c>
      <c r="AG58" s="17">
        <f>SUM(AG59+AG67+AG69+AG73)</f>
        <v>143437</v>
      </c>
      <c r="AH58" s="17">
        <f>SUM(AH59+AH67+AH69+AH73)</f>
        <v>0</v>
      </c>
      <c r="AI58" s="159">
        <f>SUM(AI59+AI67+AI69+AI73)</f>
        <v>143437</v>
      </c>
      <c r="AJ58" s="159">
        <f>SUM(AJ59+AJ67+AJ69+AJ73)</f>
        <v>0</v>
      </c>
      <c r="AK58" s="159">
        <f>SUM(AK59+AK67+AK69+AK73)</f>
        <v>143437</v>
      </c>
      <c r="AL58" s="159">
        <f>SUM(AL59+AL67+AL69+AL73)</f>
        <v>0</v>
      </c>
      <c r="AM58" s="159">
        <f>SUM(AM59+AM67+AM69+AM73)</f>
        <v>143437</v>
      </c>
      <c r="AN58" s="159">
        <f>SUM(AN59+AN67+AN69+AN73)</f>
        <v>0</v>
      </c>
      <c r="AO58" s="159">
        <f>SUM(AO59+AO67+AO69+AO73)</f>
        <v>143437</v>
      </c>
      <c r="AP58" s="159">
        <f>SUM(AP59+AP67+AP69+AP73)</f>
        <v>0</v>
      </c>
      <c r="AQ58" s="159">
        <f>SUM(AQ59+AQ67+AQ69+AQ73)</f>
        <v>143437</v>
      </c>
      <c r="AR58" s="159">
        <f>SUM(AR59+AR67+AR69+AR73)</f>
        <v>0</v>
      </c>
      <c r="AS58" s="159">
        <f>SUM(AS59+AS67+AS69+AS73)</f>
        <v>143437</v>
      </c>
      <c r="AT58" s="159">
        <f>SUM(AT59+AT67+AT69+AT73)</f>
        <v>114561</v>
      </c>
      <c r="AU58" s="159">
        <f>SUM(AU59+AU67+AU69+AU73)</f>
        <v>0</v>
      </c>
      <c r="AV58" s="159">
        <f>SUM(AV59+AV67+AV69+AV73)</f>
        <v>143437</v>
      </c>
      <c r="AW58" s="159">
        <f>SUM(AW59+AW67+AW69+AW73)</f>
        <v>21098</v>
      </c>
      <c r="AX58" s="159">
        <f>SUM(AX59+AX67+AX69+AX73)</f>
        <v>164535</v>
      </c>
      <c r="AY58" s="159">
        <f>SUM(AY59+AY67+AY69+AY73)</f>
        <v>-1250</v>
      </c>
      <c r="AZ58" s="159">
        <f>SUM(AZ59+AZ67+AZ69+AZ73)</f>
        <v>163285</v>
      </c>
      <c r="BA58" s="159">
        <f>SUM(BA59+BA67+BA69+BA73)</f>
        <v>137740</v>
      </c>
      <c r="BB58" s="159">
        <f>SUM(BB59+BB67+BB69+BB73)</f>
        <v>-1215</v>
      </c>
      <c r="BC58" s="17">
        <f>SUM(BC59+BC67+BC69+BC73)</f>
        <v>162070</v>
      </c>
      <c r="BD58" s="17">
        <f>SUM(BD59+BD67+BD69+BD73)</f>
        <v>154353</v>
      </c>
      <c r="BE58" s="274" t="e">
        <f>SUM(BE59+BE67+BE69+BE73)</f>
        <v>#DIV/0!</v>
      </c>
      <c r="BF58" s="159">
        <f>SUM(BF59+BF67+BF69+BF73)</f>
        <v>184432</v>
      </c>
    </row>
    <row r="59" spans="1:58" ht="12.75">
      <c r="A59" s="182">
        <v>30</v>
      </c>
      <c r="B59" s="158" t="s">
        <v>187</v>
      </c>
      <c r="C59" s="202">
        <v>26</v>
      </c>
      <c r="D59" s="56"/>
      <c r="E59" s="170" t="s">
        <v>189</v>
      </c>
      <c r="F59" s="153">
        <f>SUM(F60:F65)</f>
        <v>105679.74</v>
      </c>
      <c r="G59" s="233">
        <f>SUM(G60:G65)</f>
        <v>105673.95</v>
      </c>
      <c r="H59" s="120">
        <f>SUM(H61:H65)</f>
        <v>152930.64</v>
      </c>
      <c r="I59" s="204">
        <f>SUM(I61:I65)</f>
        <v>49500000</v>
      </c>
      <c r="J59" s="204">
        <f>SUM(J61:J65)</f>
        <v>151962.66</v>
      </c>
      <c r="K59" s="233">
        <f>SUM(K61:K65)</f>
        <v>108579</v>
      </c>
      <c r="L59" s="17">
        <f>SUM(L61:L65)</f>
        <v>10000</v>
      </c>
      <c r="M59" s="159">
        <f>SUM(M61:M65)</f>
        <v>118579</v>
      </c>
      <c r="N59" s="159">
        <f>SUM(N61:N65)</f>
        <v>0</v>
      </c>
      <c r="O59" s="17">
        <f>SUM(O61:O65)</f>
        <v>118579</v>
      </c>
      <c r="P59" s="159">
        <f>SUM(P61:P65)</f>
        <v>10000</v>
      </c>
      <c r="Q59" s="159">
        <f>SUM(Q61:Q65)</f>
        <v>128579</v>
      </c>
      <c r="R59" s="159">
        <f>SUM(R61:R65)</f>
        <v>0</v>
      </c>
      <c r="S59" s="159">
        <f>SUM(S61:S65)</f>
        <v>128579</v>
      </c>
      <c r="T59" s="159">
        <f>SUM(T61:T65)</f>
        <v>86076</v>
      </c>
      <c r="U59" s="159">
        <f>SUM(U61:U65)</f>
        <v>94276</v>
      </c>
      <c r="V59" s="159">
        <f>SUM(V61:V65)</f>
        <v>1581</v>
      </c>
      <c r="W59" s="159">
        <f>SUM(W61:W65)</f>
        <v>130160</v>
      </c>
      <c r="X59" s="159">
        <f>SUM(X61:X65)</f>
        <v>110939</v>
      </c>
      <c r="Y59" s="159">
        <f>SUM(Y61:Y65)</f>
        <v>-4179</v>
      </c>
      <c r="Z59" s="159">
        <f>SUM(Z61:Z65)</f>
        <v>125981</v>
      </c>
      <c r="AA59" s="159">
        <f>SUM(AA61:AA65)</f>
        <v>9</v>
      </c>
      <c r="AB59" s="159">
        <f>SUM(AB61:AB65)</f>
        <v>125990</v>
      </c>
      <c r="AC59" s="159">
        <f>SUM(AC61:AC65)</f>
        <v>123461</v>
      </c>
      <c r="AD59" s="159">
        <f>AC59/AB59*100</f>
        <v>97.99269783316136</v>
      </c>
      <c r="AE59" s="17">
        <f>AB59*1.04</f>
        <v>131029.6</v>
      </c>
      <c r="AF59" s="159">
        <f>SUM(AF61:AF65)</f>
        <v>123212</v>
      </c>
      <c r="AG59" s="17">
        <f>SUM(AG61:AG65)</f>
        <v>123212</v>
      </c>
      <c r="AH59" s="17">
        <f>SUM(AH61:AH65)</f>
        <v>0</v>
      </c>
      <c r="AI59" s="159">
        <f>SUM(AI61:AI65)</f>
        <v>123212</v>
      </c>
      <c r="AJ59" s="159">
        <f>SUM(AJ61:AJ65)</f>
        <v>0</v>
      </c>
      <c r="AK59" s="159">
        <f>SUM(AK61:AK65)</f>
        <v>123212</v>
      </c>
      <c r="AL59" s="159">
        <f>SUM(AL61:AL65)</f>
        <v>0</v>
      </c>
      <c r="AM59" s="159">
        <f>SUM(AM61:AM65)</f>
        <v>123212</v>
      </c>
      <c r="AN59" s="159">
        <f>SUM(AN61:AN65)</f>
        <v>0</v>
      </c>
      <c r="AO59" s="159">
        <f>SUM(AO61:AO65)</f>
        <v>123212</v>
      </c>
      <c r="AP59" s="159">
        <f>SUM(AP61:AP65)</f>
        <v>0</v>
      </c>
      <c r="AQ59" s="159">
        <f>SUM(AQ61:AQ65)</f>
        <v>123212</v>
      </c>
      <c r="AR59" s="159">
        <f>SUM(AR61:AR65)</f>
        <v>0</v>
      </c>
      <c r="AS59" s="159">
        <f>SUM(AS61:AS65)</f>
        <v>123212</v>
      </c>
      <c r="AT59" s="159">
        <f>SUM(AT61:AT65)</f>
        <v>103791</v>
      </c>
      <c r="AU59" s="159">
        <f>SUM(AU61:AU65)</f>
        <v>0</v>
      </c>
      <c r="AV59" s="159">
        <f>SUM(AV61:AV65)</f>
        <v>123212</v>
      </c>
      <c r="AW59" s="159">
        <f>SUM(AW61:AW65)</f>
        <v>21098</v>
      </c>
      <c r="AX59" s="159">
        <f>SUM(AX61:AX65)</f>
        <v>144310</v>
      </c>
      <c r="AY59" s="159">
        <f>SUM(AY61:AY65)</f>
        <v>-1250</v>
      </c>
      <c r="AZ59" s="159">
        <f>SUM(AZ61:AZ65)</f>
        <v>143060</v>
      </c>
      <c r="BA59" s="159">
        <f>SUM(BA61:BA65)</f>
        <v>123181</v>
      </c>
      <c r="BB59" s="159">
        <f>SUM(BB61:BB65)</f>
        <v>0</v>
      </c>
      <c r="BC59" s="17">
        <f>SUM(BC61:BC65)</f>
        <v>143060</v>
      </c>
      <c r="BD59" s="17">
        <f>SUM(BD61:BD65)</f>
        <v>138680</v>
      </c>
      <c r="BE59" s="274" t="e">
        <f>SUM(BE61:BE65)</f>
        <v>#DIV/0!</v>
      </c>
      <c r="BF59" s="17">
        <f>SUM(BF61:BF65)</f>
        <v>161596</v>
      </c>
    </row>
    <row r="60" spans="1:58" ht="24" customHeight="1">
      <c r="A60" s="182">
        <v>31</v>
      </c>
      <c r="B60" s="8" t="s">
        <v>208</v>
      </c>
      <c r="C60" s="202">
        <v>27</v>
      </c>
      <c r="D60" s="56" t="s">
        <v>210</v>
      </c>
      <c r="E60" s="170" t="s">
        <v>211</v>
      </c>
      <c r="F60" s="261">
        <f>154.55+68930.61</f>
        <v>69085.16</v>
      </c>
      <c r="G60" s="39">
        <f>154.56+68926.03</f>
        <v>69080.59</v>
      </c>
      <c r="H60" s="150">
        <v>0</v>
      </c>
      <c r="I60" s="144">
        <v>187831400</v>
      </c>
      <c r="J60" s="214">
        <v>0</v>
      </c>
      <c r="K60" s="85">
        <v>0</v>
      </c>
      <c r="L60" s="214">
        <v>0</v>
      </c>
      <c r="M60" s="85">
        <f>K60+L60</f>
        <v>0</v>
      </c>
      <c r="N60" s="85">
        <v>0</v>
      </c>
      <c r="O60" s="214">
        <f>M60+N60</f>
        <v>0</v>
      </c>
      <c r="P60" s="85">
        <v>0</v>
      </c>
      <c r="Q60" s="85">
        <f>O60+P60</f>
        <v>0</v>
      </c>
      <c r="R60" s="85">
        <v>0</v>
      </c>
      <c r="S60" s="85">
        <f>Q60+R60</f>
        <v>0</v>
      </c>
      <c r="T60" s="85">
        <v>0</v>
      </c>
      <c r="U60" s="85">
        <v>0</v>
      </c>
      <c r="V60" s="85">
        <v>0</v>
      </c>
      <c r="W60" s="85">
        <f>S60+V60</f>
        <v>0</v>
      </c>
      <c r="X60" s="85">
        <v>0</v>
      </c>
      <c r="Y60" s="85">
        <v>0</v>
      </c>
      <c r="Z60" s="85">
        <f>W60+Y60</f>
        <v>0</v>
      </c>
      <c r="AA60" s="85">
        <v>0</v>
      </c>
      <c r="AB60" s="85">
        <f>Z60+AA60</f>
        <v>0</v>
      </c>
      <c r="AC60" s="138">
        <v>0</v>
      </c>
      <c r="AD60" s="159"/>
      <c r="AE60" s="17">
        <f>AB60*1.04</f>
        <v>0</v>
      </c>
      <c r="AF60" s="85">
        <v>0</v>
      </c>
      <c r="AG60" s="214">
        <v>0</v>
      </c>
      <c r="AH60" s="197">
        <v>0</v>
      </c>
      <c r="AI60" s="85">
        <f>AG60+AH60</f>
        <v>0</v>
      </c>
      <c r="AJ60" s="85">
        <v>0</v>
      </c>
      <c r="AK60" s="85">
        <f>AI60+AJ60</f>
        <v>0</v>
      </c>
      <c r="AL60" s="157">
        <v>0</v>
      </c>
      <c r="AM60" s="138">
        <f>AI60+AL60</f>
        <v>0</v>
      </c>
      <c r="AN60" s="157">
        <v>0</v>
      </c>
      <c r="AO60" s="262">
        <f>AM60+AN60</f>
        <v>0</v>
      </c>
      <c r="AP60" s="138">
        <v>0</v>
      </c>
      <c r="AQ60" s="85">
        <f>AO60+AP60</f>
        <v>0</v>
      </c>
      <c r="AR60" s="214">
        <v>0</v>
      </c>
      <c r="AS60" s="41">
        <f>SUM(AQ60:AR60)</f>
        <v>0</v>
      </c>
      <c r="AT60" s="85">
        <v>0</v>
      </c>
      <c r="AU60" s="157">
        <v>0</v>
      </c>
      <c r="AV60" s="138">
        <v>0</v>
      </c>
      <c r="AW60" s="157">
        <v>0</v>
      </c>
      <c r="AX60" s="138">
        <f>SUM(AV60:AW60)</f>
        <v>0</v>
      </c>
      <c r="AY60" s="157">
        <v>0</v>
      </c>
      <c r="AZ60" s="138">
        <f>SUM(AX60:AY60)</f>
        <v>0</v>
      </c>
      <c r="BA60" s="157">
        <v>0</v>
      </c>
      <c r="BB60" s="138">
        <v>0</v>
      </c>
      <c r="BC60" s="214">
        <f>AZ60+BB60</f>
        <v>0</v>
      </c>
      <c r="BD60" s="214">
        <v>0</v>
      </c>
      <c r="BE60" s="160">
        <v>0</v>
      </c>
      <c r="BF60" s="214">
        <v>0</v>
      </c>
    </row>
    <row r="61" spans="1:58" ht="24.75" customHeight="1">
      <c r="A61" s="182">
        <v>32</v>
      </c>
      <c r="B61" s="8" t="s">
        <v>228</v>
      </c>
      <c r="C61" s="202">
        <v>28</v>
      </c>
      <c r="D61" s="56" t="s">
        <v>230</v>
      </c>
      <c r="E61" s="170" t="s">
        <v>231</v>
      </c>
      <c r="F61" s="261">
        <v>3485.72</v>
      </c>
      <c r="G61" s="39">
        <v>3485.72</v>
      </c>
      <c r="H61" s="6">
        <v>99563.3</v>
      </c>
      <c r="I61" s="144">
        <v>49500000</v>
      </c>
      <c r="J61" s="214">
        <v>98600</v>
      </c>
      <c r="K61" s="85">
        <v>108288</v>
      </c>
      <c r="L61" s="214">
        <v>0</v>
      </c>
      <c r="M61" s="85">
        <f>K61+L61</f>
        <v>108288</v>
      </c>
      <c r="N61" s="85">
        <v>0</v>
      </c>
      <c r="O61" s="214">
        <f>M61+N61</f>
        <v>108288</v>
      </c>
      <c r="P61" s="85">
        <v>0</v>
      </c>
      <c r="Q61" s="85">
        <f>O61+P61</f>
        <v>108288</v>
      </c>
      <c r="R61" s="85">
        <v>0</v>
      </c>
      <c r="S61" s="85">
        <f>Q61+R61</f>
        <v>108288</v>
      </c>
      <c r="T61" s="85">
        <v>72311</v>
      </c>
      <c r="U61" s="85">
        <v>80511</v>
      </c>
      <c r="V61" s="85">
        <v>0</v>
      </c>
      <c r="W61" s="85">
        <f>S61+V61</f>
        <v>108288</v>
      </c>
      <c r="X61" s="85">
        <v>90939</v>
      </c>
      <c r="Y61" s="85">
        <v>-5863</v>
      </c>
      <c r="Z61" s="85">
        <f>W61+Y61</f>
        <v>102425</v>
      </c>
      <c r="AA61" s="85">
        <v>0</v>
      </c>
      <c r="AB61" s="85">
        <f>Z61+AA61</f>
        <v>102425</v>
      </c>
      <c r="AC61" s="138">
        <v>99897</v>
      </c>
      <c r="AD61" s="74">
        <f>AC61/AB61*100</f>
        <v>97.53185257505493</v>
      </c>
      <c r="AE61" s="17">
        <f>AB61*1.04</f>
        <v>106522</v>
      </c>
      <c r="AF61" s="85">
        <v>123212</v>
      </c>
      <c r="AG61" s="214">
        <v>123212</v>
      </c>
      <c r="AH61" s="197">
        <v>0</v>
      </c>
      <c r="AI61" s="85">
        <f>AG61+AH61</f>
        <v>123212</v>
      </c>
      <c r="AJ61" s="85">
        <v>0</v>
      </c>
      <c r="AK61" s="85">
        <f>AI61+AJ61</f>
        <v>123212</v>
      </c>
      <c r="AL61" s="157">
        <v>0</v>
      </c>
      <c r="AM61" s="138">
        <f>AI61+AL61</f>
        <v>123212</v>
      </c>
      <c r="AN61" s="157">
        <v>0</v>
      </c>
      <c r="AO61" s="262">
        <f>AM61+AN61</f>
        <v>123212</v>
      </c>
      <c r="AP61" s="138">
        <v>0</v>
      </c>
      <c r="AQ61" s="85">
        <f>AO61+AP61</f>
        <v>123212</v>
      </c>
      <c r="AR61" s="214">
        <v>0</v>
      </c>
      <c r="AS61" s="41">
        <f>SUM(AQ61:AR61)</f>
        <v>123212</v>
      </c>
      <c r="AT61" s="85">
        <v>103791</v>
      </c>
      <c r="AU61" s="157">
        <v>0</v>
      </c>
      <c r="AV61" s="138">
        <v>123212</v>
      </c>
      <c r="AW61" s="157">
        <v>21098</v>
      </c>
      <c r="AX61" s="138">
        <f>SUM(AV61:AW61)</f>
        <v>144310</v>
      </c>
      <c r="AY61" s="157">
        <v>-1250</v>
      </c>
      <c r="AZ61" s="138">
        <f>SUM(AX61:AY61)</f>
        <v>143060</v>
      </c>
      <c r="BA61" s="157">
        <v>123181</v>
      </c>
      <c r="BB61" s="138">
        <v>0</v>
      </c>
      <c r="BC61" s="214">
        <f>AZ61+BB61</f>
        <v>143060</v>
      </c>
      <c r="BD61" s="214">
        <v>138680</v>
      </c>
      <c r="BE61" s="160">
        <f>BD61/BC61*100</f>
        <v>96.938347546484</v>
      </c>
      <c r="BF61" s="214">
        <v>161231</v>
      </c>
    </row>
    <row r="62" spans="1:58" ht="22.5" customHeight="1" hidden="1">
      <c r="A62" s="182">
        <v>29</v>
      </c>
      <c r="B62" s="8" t="s">
        <v>245</v>
      </c>
      <c r="C62" s="202">
        <v>29</v>
      </c>
      <c r="D62" s="56" t="s">
        <v>247</v>
      </c>
      <c r="E62" s="170" t="s">
        <v>248</v>
      </c>
      <c r="F62" s="261">
        <v>12077.6</v>
      </c>
      <c r="G62" s="39">
        <v>12077.6</v>
      </c>
      <c r="H62" s="6">
        <v>6076</v>
      </c>
      <c r="I62" s="144">
        <v>0</v>
      </c>
      <c r="J62" s="214">
        <v>6076</v>
      </c>
      <c r="K62" s="85">
        <v>0</v>
      </c>
      <c r="L62" s="214"/>
      <c r="M62" s="85">
        <f>K62+L62</f>
        <v>0</v>
      </c>
      <c r="N62" s="85"/>
      <c r="O62" s="214">
        <f>M62+N62</f>
        <v>0</v>
      </c>
      <c r="P62" s="85"/>
      <c r="Q62" s="85">
        <f>O62+P62</f>
        <v>0</v>
      </c>
      <c r="R62" s="85"/>
      <c r="S62" s="85">
        <f>Q62+R62</f>
        <v>0</v>
      </c>
      <c r="T62" s="85"/>
      <c r="U62" s="85"/>
      <c r="V62" s="85"/>
      <c r="W62" s="85">
        <f>S62+V62</f>
        <v>0</v>
      </c>
      <c r="X62" s="85"/>
      <c r="Y62" s="85"/>
      <c r="Z62" s="85">
        <f>W62+Y62</f>
        <v>0</v>
      </c>
      <c r="AA62" s="85"/>
      <c r="AB62" s="85">
        <f>Z62+AA62</f>
        <v>0</v>
      </c>
      <c r="AC62" s="138"/>
      <c r="AD62" s="74" t="e">
        <f>AC62/AB62*100</f>
        <v>#DIV/0!</v>
      </c>
      <c r="AE62" s="17">
        <f>AB62*1.04</f>
        <v>0</v>
      </c>
      <c r="AF62" s="85"/>
      <c r="AG62" s="214"/>
      <c r="AH62" s="197"/>
      <c r="AI62" s="85">
        <f>AG62+AH62</f>
        <v>0</v>
      </c>
      <c r="AJ62" s="85"/>
      <c r="AK62" s="85">
        <f>AI62+AJ62</f>
        <v>0</v>
      </c>
      <c r="AL62" s="157"/>
      <c r="AM62" s="138">
        <f>AI62+AL62</f>
        <v>0</v>
      </c>
      <c r="AN62" s="157"/>
      <c r="AO62" s="262">
        <f>AM62+AN62</f>
        <v>0</v>
      </c>
      <c r="AP62" s="138"/>
      <c r="AQ62" s="85">
        <f>AO62+AP62</f>
        <v>0</v>
      </c>
      <c r="AR62" s="214"/>
      <c r="AS62" s="41"/>
      <c r="AT62" s="85"/>
      <c r="AU62" s="157"/>
      <c r="AV62" s="138"/>
      <c r="AW62" s="157"/>
      <c r="AX62" s="138"/>
      <c r="AY62" s="157"/>
      <c r="AZ62" s="138"/>
      <c r="BA62" s="157"/>
      <c r="BB62" s="138"/>
      <c r="BC62" s="214">
        <f>AZ62+BB62</f>
        <v>0</v>
      </c>
      <c r="BD62" s="214"/>
      <c r="BE62" s="160" t="e">
        <f>BD62/BC62*100</f>
        <v>#DIV/0!</v>
      </c>
      <c r="BF62" s="214"/>
    </row>
    <row r="63" spans="1:58" ht="21.75" customHeight="1">
      <c r="A63" s="182">
        <v>33</v>
      </c>
      <c r="B63" s="8" t="s">
        <v>262</v>
      </c>
      <c r="C63" s="202"/>
      <c r="D63" s="56" t="s">
        <v>264</v>
      </c>
      <c r="E63" s="170" t="s">
        <v>265</v>
      </c>
      <c r="F63" s="261">
        <v>6500</v>
      </c>
      <c r="G63" s="39">
        <v>6498.78</v>
      </c>
      <c r="H63" s="150">
        <v>29560</v>
      </c>
      <c r="I63" s="144"/>
      <c r="J63" s="214">
        <v>29555.32</v>
      </c>
      <c r="K63" s="85">
        <v>0</v>
      </c>
      <c r="L63" s="214">
        <v>10000</v>
      </c>
      <c r="M63" s="85">
        <f>K63+L63</f>
        <v>10000</v>
      </c>
      <c r="N63" s="85">
        <v>0</v>
      </c>
      <c r="O63" s="214">
        <f>M63+N63</f>
        <v>10000</v>
      </c>
      <c r="P63" s="85">
        <v>10000</v>
      </c>
      <c r="Q63" s="85">
        <f>O63+P63</f>
        <v>20000</v>
      </c>
      <c r="R63" s="85">
        <v>0</v>
      </c>
      <c r="S63" s="85">
        <f>Q63+R63</f>
        <v>20000</v>
      </c>
      <c r="T63" s="85">
        <v>13765</v>
      </c>
      <c r="U63" s="85">
        <v>13765</v>
      </c>
      <c r="V63" s="85">
        <v>0</v>
      </c>
      <c r="W63" s="85">
        <f>S63+V63</f>
        <v>20000</v>
      </c>
      <c r="X63" s="85">
        <v>20000</v>
      </c>
      <c r="Y63" s="85">
        <v>1500</v>
      </c>
      <c r="Z63" s="85">
        <f>W63+Y63</f>
        <v>21500</v>
      </c>
      <c r="AA63" s="85">
        <v>0</v>
      </c>
      <c r="AB63" s="85">
        <f>Z63+AA63</f>
        <v>21500</v>
      </c>
      <c r="AC63" s="138">
        <v>21499</v>
      </c>
      <c r="AD63" s="74">
        <f>AC63/AB63*100</f>
        <v>99.99534883720929</v>
      </c>
      <c r="AE63" s="17">
        <f>AB63*1.04</f>
        <v>22360</v>
      </c>
      <c r="AF63" s="85">
        <v>0</v>
      </c>
      <c r="AG63" s="214">
        <v>0</v>
      </c>
      <c r="AH63" s="197">
        <v>0</v>
      </c>
      <c r="AI63" s="85">
        <f>AG63+AH63</f>
        <v>0</v>
      </c>
      <c r="AJ63" s="85">
        <v>0</v>
      </c>
      <c r="AK63" s="85">
        <f>AI63+AJ63</f>
        <v>0</v>
      </c>
      <c r="AL63" s="157">
        <v>0</v>
      </c>
      <c r="AM63" s="138">
        <f>AI63+AL63</f>
        <v>0</v>
      </c>
      <c r="AN63" s="157">
        <v>0</v>
      </c>
      <c r="AO63" s="262">
        <f>AM63+AN63</f>
        <v>0</v>
      </c>
      <c r="AP63" s="138">
        <v>0</v>
      </c>
      <c r="AQ63" s="85">
        <f>AO63+AP63</f>
        <v>0</v>
      </c>
      <c r="AR63" s="214">
        <v>0</v>
      </c>
      <c r="AS63" s="41">
        <f>SUM(AQ63:AR63)</f>
        <v>0</v>
      </c>
      <c r="AT63" s="85">
        <v>0</v>
      </c>
      <c r="AU63" s="157">
        <v>0</v>
      </c>
      <c r="AV63" s="138">
        <v>0</v>
      </c>
      <c r="AW63" s="157">
        <v>0</v>
      </c>
      <c r="AX63" s="138">
        <v>0</v>
      </c>
      <c r="AY63" s="157">
        <v>0</v>
      </c>
      <c r="AZ63" s="138">
        <v>0</v>
      </c>
      <c r="BA63" s="157">
        <v>0</v>
      </c>
      <c r="BB63" s="138">
        <v>0</v>
      </c>
      <c r="BC63" s="214">
        <f>AZ63+BB63</f>
        <v>0</v>
      </c>
      <c r="BD63" s="214">
        <v>0</v>
      </c>
      <c r="BE63" s="160">
        <v>0</v>
      </c>
      <c r="BF63" s="214">
        <v>0</v>
      </c>
    </row>
    <row r="64" spans="1:58" ht="12.75">
      <c r="A64" s="182">
        <v>34</v>
      </c>
      <c r="B64" s="8" t="s">
        <v>277</v>
      </c>
      <c r="C64" s="202">
        <v>30</v>
      </c>
      <c r="D64" s="56"/>
      <c r="E64" s="170" t="s">
        <v>279</v>
      </c>
      <c r="F64" s="261">
        <v>0</v>
      </c>
      <c r="G64" s="39">
        <v>0</v>
      </c>
      <c r="H64" s="150">
        <v>0</v>
      </c>
      <c r="I64" s="144">
        <v>0</v>
      </c>
      <c r="J64" s="214">
        <v>0</v>
      </c>
      <c r="K64" s="85">
        <v>0</v>
      </c>
      <c r="L64" s="214">
        <v>0</v>
      </c>
      <c r="M64" s="85">
        <f>K64+L64</f>
        <v>0</v>
      </c>
      <c r="N64" s="85">
        <v>0</v>
      </c>
      <c r="O64" s="214">
        <f>M64+N64</f>
        <v>0</v>
      </c>
      <c r="P64" s="85">
        <v>0</v>
      </c>
      <c r="Q64" s="85">
        <f>O64+P64</f>
        <v>0</v>
      </c>
      <c r="R64" s="85">
        <v>0</v>
      </c>
      <c r="S64" s="85">
        <f>Q64+R64</f>
        <v>0</v>
      </c>
      <c r="T64" s="85">
        <v>0</v>
      </c>
      <c r="U64" s="85">
        <v>0</v>
      </c>
      <c r="V64" s="85">
        <v>0</v>
      </c>
      <c r="W64" s="85">
        <f>S64+V64</f>
        <v>0</v>
      </c>
      <c r="X64" s="85">
        <v>0</v>
      </c>
      <c r="Y64" s="85">
        <v>0</v>
      </c>
      <c r="Z64" s="85">
        <f>W64+Y64</f>
        <v>0</v>
      </c>
      <c r="AA64" s="85">
        <v>0</v>
      </c>
      <c r="AB64" s="85">
        <f>Z64+AA64</f>
        <v>0</v>
      </c>
      <c r="AC64" s="138">
        <v>0</v>
      </c>
      <c r="AD64" s="74"/>
      <c r="AE64" s="17">
        <f>AB64*1.04</f>
        <v>0</v>
      </c>
      <c r="AF64" s="85">
        <v>0</v>
      </c>
      <c r="AG64" s="214">
        <v>0</v>
      </c>
      <c r="AH64" s="197">
        <v>0</v>
      </c>
      <c r="AI64" s="85">
        <f>AG64+AH64</f>
        <v>0</v>
      </c>
      <c r="AJ64" s="85">
        <v>0</v>
      </c>
      <c r="AK64" s="85">
        <f>AI64+AJ64</f>
        <v>0</v>
      </c>
      <c r="AL64" s="157">
        <v>0</v>
      </c>
      <c r="AM64" s="138">
        <f>AI64+AL64</f>
        <v>0</v>
      </c>
      <c r="AN64" s="157">
        <v>0</v>
      </c>
      <c r="AO64" s="262">
        <f>AM64+AN64</f>
        <v>0</v>
      </c>
      <c r="AP64" s="138">
        <v>0</v>
      </c>
      <c r="AQ64" s="85">
        <f>AO64+AP64</f>
        <v>0</v>
      </c>
      <c r="AR64" s="214">
        <v>0</v>
      </c>
      <c r="AS64" s="41">
        <f>SUM(AQ64:AR64)</f>
        <v>0</v>
      </c>
      <c r="AT64" s="85">
        <v>0</v>
      </c>
      <c r="AU64" s="157">
        <v>0</v>
      </c>
      <c r="AV64" s="138">
        <v>0</v>
      </c>
      <c r="AW64" s="157">
        <v>0</v>
      </c>
      <c r="AX64" s="138">
        <v>0</v>
      </c>
      <c r="AY64" s="157">
        <v>0</v>
      </c>
      <c r="AZ64" s="138">
        <v>0</v>
      </c>
      <c r="BA64" s="157">
        <v>0</v>
      </c>
      <c r="BB64" s="138">
        <v>0</v>
      </c>
      <c r="BC64" s="214">
        <f>AZ64+BB64</f>
        <v>0</v>
      </c>
      <c r="BD64" s="214">
        <v>0</v>
      </c>
      <c r="BE64" s="160">
        <v>0</v>
      </c>
      <c r="BF64" s="214">
        <v>0</v>
      </c>
    </row>
    <row r="65" spans="1:58" ht="15.75" customHeight="1">
      <c r="A65" s="182">
        <v>35</v>
      </c>
      <c r="B65" s="8" t="s">
        <v>292</v>
      </c>
      <c r="C65" s="202">
        <v>31</v>
      </c>
      <c r="D65" s="56" t="s">
        <v>294</v>
      </c>
      <c r="E65" s="170" t="s">
        <v>295</v>
      </c>
      <c r="F65" s="261">
        <v>14531.26</v>
      </c>
      <c r="G65" s="39">
        <v>14531.26</v>
      </c>
      <c r="H65" s="6">
        <v>17731.34</v>
      </c>
      <c r="I65" s="144">
        <v>0</v>
      </c>
      <c r="J65" s="214">
        <v>17731.34</v>
      </c>
      <c r="K65" s="85">
        <v>291</v>
      </c>
      <c r="L65" s="214">
        <v>0</v>
      </c>
      <c r="M65" s="85">
        <f>K65+L65</f>
        <v>291</v>
      </c>
      <c r="N65" s="85">
        <v>0</v>
      </c>
      <c r="O65" s="214">
        <f>M65+N65</f>
        <v>291</v>
      </c>
      <c r="P65" s="85">
        <v>0</v>
      </c>
      <c r="Q65" s="85">
        <f>O65+P65</f>
        <v>291</v>
      </c>
      <c r="R65" s="85">
        <v>0</v>
      </c>
      <c r="S65" s="85">
        <f>Q65+R65</f>
        <v>291</v>
      </c>
      <c r="T65" s="85">
        <v>0</v>
      </c>
      <c r="U65" s="85">
        <v>0</v>
      </c>
      <c r="V65" s="85">
        <v>1581</v>
      </c>
      <c r="W65" s="85">
        <f>S65+V65</f>
        <v>1872</v>
      </c>
      <c r="X65" s="85">
        <v>0</v>
      </c>
      <c r="Y65" s="85">
        <v>184</v>
      </c>
      <c r="Z65" s="85">
        <f>W65+Y65</f>
        <v>2056</v>
      </c>
      <c r="AA65" s="85">
        <v>9</v>
      </c>
      <c r="AB65" s="85">
        <f>Z65+AA65</f>
        <v>2065</v>
      </c>
      <c r="AC65" s="138">
        <v>2065</v>
      </c>
      <c r="AD65" s="74">
        <f>AC65/AB65*100</f>
        <v>100</v>
      </c>
      <c r="AE65" s="17">
        <f>AB65*1.04</f>
        <v>2147.6</v>
      </c>
      <c r="AF65" s="85">
        <v>0</v>
      </c>
      <c r="AG65" s="214">
        <v>0</v>
      </c>
      <c r="AH65" s="197">
        <v>0</v>
      </c>
      <c r="AI65" s="85">
        <f>AG65+AH65</f>
        <v>0</v>
      </c>
      <c r="AJ65" s="85">
        <v>0</v>
      </c>
      <c r="AK65" s="85">
        <f>AI65+AJ65</f>
        <v>0</v>
      </c>
      <c r="AL65" s="157">
        <v>0</v>
      </c>
      <c r="AM65" s="138">
        <f>AI65+AL65</f>
        <v>0</v>
      </c>
      <c r="AN65" s="157">
        <v>0</v>
      </c>
      <c r="AO65" s="262">
        <f>AM65+AN65</f>
        <v>0</v>
      </c>
      <c r="AP65" s="138">
        <v>0</v>
      </c>
      <c r="AQ65" s="85">
        <f>AO65+AP65</f>
        <v>0</v>
      </c>
      <c r="AR65" s="214">
        <v>0</v>
      </c>
      <c r="AS65" s="41">
        <f>SUM(AQ65:AR65)</f>
        <v>0</v>
      </c>
      <c r="AT65" s="85">
        <v>0</v>
      </c>
      <c r="AU65" s="157">
        <v>0</v>
      </c>
      <c r="AV65" s="138">
        <v>0</v>
      </c>
      <c r="AW65" s="157">
        <v>0</v>
      </c>
      <c r="AX65" s="138">
        <v>0</v>
      </c>
      <c r="AY65" s="157">
        <v>0</v>
      </c>
      <c r="AZ65" s="138">
        <v>0</v>
      </c>
      <c r="BA65" s="157">
        <v>0</v>
      </c>
      <c r="BB65" s="138">
        <v>0</v>
      </c>
      <c r="BC65" s="214">
        <f>AZ65+BB65</f>
        <v>0</v>
      </c>
      <c r="BD65" s="214">
        <v>0</v>
      </c>
      <c r="BE65" s="160">
        <v>0</v>
      </c>
      <c r="BF65" s="214">
        <v>365</v>
      </c>
    </row>
    <row r="66" spans="1:58" ht="25.5">
      <c r="A66" s="182">
        <v>36</v>
      </c>
      <c r="B66" s="8" t="s">
        <v>309</v>
      </c>
      <c r="C66" s="202"/>
      <c r="D66" s="56"/>
      <c r="E66" s="170" t="s">
        <v>311</v>
      </c>
      <c r="F66" s="261"/>
      <c r="G66" s="39"/>
      <c r="H66" s="6"/>
      <c r="I66" s="144"/>
      <c r="J66" s="214">
        <v>0</v>
      </c>
      <c r="K66" s="85">
        <v>0</v>
      </c>
      <c r="L66" s="214">
        <v>0</v>
      </c>
      <c r="M66" s="85">
        <f>K66+L66</f>
        <v>0</v>
      </c>
      <c r="N66" s="85">
        <v>0</v>
      </c>
      <c r="O66" s="214">
        <f>M66+N66</f>
        <v>0</v>
      </c>
      <c r="P66" s="85">
        <v>0</v>
      </c>
      <c r="Q66" s="85">
        <f>O66+P66</f>
        <v>0</v>
      </c>
      <c r="R66" s="85">
        <v>0</v>
      </c>
      <c r="S66" s="85">
        <f>Q66+R66</f>
        <v>0</v>
      </c>
      <c r="T66" s="85">
        <v>0</v>
      </c>
      <c r="U66" s="85">
        <v>0</v>
      </c>
      <c r="V66" s="85">
        <v>0</v>
      </c>
      <c r="W66" s="85">
        <f>S66+V66</f>
        <v>0</v>
      </c>
      <c r="X66" s="85">
        <v>0</v>
      </c>
      <c r="Y66" s="85">
        <v>0</v>
      </c>
      <c r="Z66" s="85">
        <f>W66+Y66</f>
        <v>0</v>
      </c>
      <c r="AA66" s="85">
        <v>0</v>
      </c>
      <c r="AB66" s="85">
        <f>Z66+AA66</f>
        <v>0</v>
      </c>
      <c r="AC66" s="138">
        <v>0</v>
      </c>
      <c r="AD66" s="159"/>
      <c r="AE66" s="17">
        <f>AB66*1.04</f>
        <v>0</v>
      </c>
      <c r="AF66" s="85">
        <v>0</v>
      </c>
      <c r="AG66" s="214">
        <v>0</v>
      </c>
      <c r="AH66" s="197">
        <v>0</v>
      </c>
      <c r="AI66" s="85">
        <f>AG66+AH66</f>
        <v>0</v>
      </c>
      <c r="AJ66" s="85">
        <v>0</v>
      </c>
      <c r="AK66" s="85">
        <f>AI66+AJ66</f>
        <v>0</v>
      </c>
      <c r="AL66" s="157">
        <v>0</v>
      </c>
      <c r="AM66" s="138">
        <f>AI66+AL66</f>
        <v>0</v>
      </c>
      <c r="AN66" s="157">
        <v>0</v>
      </c>
      <c r="AO66" s="262">
        <f>AM66+AN66</f>
        <v>0</v>
      </c>
      <c r="AP66" s="138">
        <v>0</v>
      </c>
      <c r="AQ66" s="85">
        <f>AO66+AP66</f>
        <v>0</v>
      </c>
      <c r="AR66" s="214">
        <v>0</v>
      </c>
      <c r="AS66" s="41">
        <f>SUM(AQ66:AR66)</f>
        <v>0</v>
      </c>
      <c r="AT66" s="85">
        <v>0</v>
      </c>
      <c r="AU66" s="157">
        <v>0</v>
      </c>
      <c r="AV66" s="138">
        <v>0</v>
      </c>
      <c r="AW66" s="157">
        <v>0</v>
      </c>
      <c r="AX66" s="138">
        <v>0</v>
      </c>
      <c r="AY66" s="157">
        <v>0</v>
      </c>
      <c r="AZ66" s="138">
        <v>0</v>
      </c>
      <c r="BA66" s="157">
        <v>0</v>
      </c>
      <c r="BB66" s="138">
        <v>0</v>
      </c>
      <c r="BC66" s="214">
        <f>AZ66+BB66</f>
        <v>0</v>
      </c>
      <c r="BD66" s="214">
        <v>0</v>
      </c>
      <c r="BE66" s="160">
        <v>0</v>
      </c>
      <c r="BF66" s="214">
        <v>0</v>
      </c>
    </row>
    <row r="67" spans="1:58" ht="12.75">
      <c r="A67" s="182">
        <v>37</v>
      </c>
      <c r="B67" s="158" t="s">
        <v>324</v>
      </c>
      <c r="C67" s="202">
        <v>33</v>
      </c>
      <c r="D67" s="56"/>
      <c r="E67" s="170" t="s">
        <v>325</v>
      </c>
      <c r="F67" s="153">
        <f>SUM(F68)</f>
        <v>217.69</v>
      </c>
      <c r="G67" s="233">
        <f>SUM(G68)</f>
        <v>217.69</v>
      </c>
      <c r="H67" s="120">
        <f>SUM(H68)</f>
        <v>306.56</v>
      </c>
      <c r="I67" s="204">
        <f>SUM(I68)</f>
        <v>0</v>
      </c>
      <c r="J67" s="204">
        <f>SUM(J68)</f>
        <v>311.46</v>
      </c>
      <c r="K67" s="233">
        <f>SUM(K68)</f>
        <v>267</v>
      </c>
      <c r="L67" s="17">
        <f>SUM(L68)</f>
        <v>0</v>
      </c>
      <c r="M67" s="159">
        <f>SUM(M68)</f>
        <v>267</v>
      </c>
      <c r="N67" s="159">
        <f>SUM(N68)</f>
        <v>0</v>
      </c>
      <c r="O67" s="17">
        <f>SUM(O68)</f>
        <v>267</v>
      </c>
      <c r="P67" s="159">
        <f>SUM(P68)</f>
        <v>0</v>
      </c>
      <c r="Q67" s="159">
        <f>SUM(Q68)</f>
        <v>267</v>
      </c>
      <c r="R67" s="159">
        <f>SUM(R68)</f>
        <v>0</v>
      </c>
      <c r="S67" s="159">
        <f>SUM(S68)</f>
        <v>267</v>
      </c>
      <c r="T67" s="159">
        <f>SUM(T68)</f>
        <v>219</v>
      </c>
      <c r="U67" s="159">
        <f>SUM(U68)</f>
        <v>234</v>
      </c>
      <c r="V67" s="159">
        <f>SUM(V68)</f>
        <v>0</v>
      </c>
      <c r="W67" s="159">
        <f>SUM(W68)</f>
        <v>267</v>
      </c>
      <c r="X67" s="159">
        <f>SUM(X68)</f>
        <v>294</v>
      </c>
      <c r="Y67" s="159">
        <f>SUM(Y68)</f>
        <v>30</v>
      </c>
      <c r="Z67" s="159">
        <f>SUM(Z68)</f>
        <v>297</v>
      </c>
      <c r="AA67" s="159">
        <f>SUM(AA68)</f>
        <v>0</v>
      </c>
      <c r="AB67" s="159">
        <f>SUM(AB68)</f>
        <v>297</v>
      </c>
      <c r="AC67" s="159">
        <f>SUM(AC68)</f>
        <v>337</v>
      </c>
      <c r="AD67" s="159">
        <f>AC67/AB67*100</f>
        <v>113.46801346801347</v>
      </c>
      <c r="AE67" s="17">
        <f>AB67*1.04</f>
        <v>308.88</v>
      </c>
      <c r="AF67" s="159">
        <f>SUM(AF68)</f>
        <v>308.88</v>
      </c>
      <c r="AG67" s="17">
        <f>SUM(AG68)</f>
        <v>310</v>
      </c>
      <c r="AH67" s="17">
        <f>SUM(AH68)</f>
        <v>0</v>
      </c>
      <c r="AI67" s="159">
        <f>SUM(AI68)</f>
        <v>310</v>
      </c>
      <c r="AJ67" s="159">
        <f>SUM(AJ68)</f>
        <v>0</v>
      </c>
      <c r="AK67" s="159">
        <f>SUM(AK68)</f>
        <v>310</v>
      </c>
      <c r="AL67" s="159">
        <f>SUM(AL68)</f>
        <v>0</v>
      </c>
      <c r="AM67" s="159">
        <f>SUM(AM68)</f>
        <v>310</v>
      </c>
      <c r="AN67" s="159">
        <f>SUM(AN68)</f>
        <v>0</v>
      </c>
      <c r="AO67" s="159">
        <f>SUM(AO68)</f>
        <v>310</v>
      </c>
      <c r="AP67" s="159">
        <f>SUM(AP68)</f>
        <v>0</v>
      </c>
      <c r="AQ67" s="159">
        <f>SUM(AQ68)</f>
        <v>310</v>
      </c>
      <c r="AR67" s="159">
        <f>SUM(AR68)</f>
        <v>0</v>
      </c>
      <c r="AS67" s="159">
        <f>SUM(AS68)</f>
        <v>310</v>
      </c>
      <c r="AT67" s="159">
        <f>SUM(AT68)</f>
        <v>287</v>
      </c>
      <c r="AU67" s="159">
        <f>SUM(AU68)</f>
        <v>0</v>
      </c>
      <c r="AV67" s="159">
        <f>SUM(AV68)</f>
        <v>310</v>
      </c>
      <c r="AW67" s="159">
        <f>SUM(AW68)</f>
        <v>0</v>
      </c>
      <c r="AX67" s="159">
        <f>SUM(AX68)</f>
        <v>310</v>
      </c>
      <c r="AY67" s="159">
        <f>SUM(AY68)</f>
        <v>0</v>
      </c>
      <c r="AZ67" s="159">
        <f>SUM(AZ68)</f>
        <v>310</v>
      </c>
      <c r="BA67" s="159">
        <f>SUM(BA68)</f>
        <v>369</v>
      </c>
      <c r="BB67" s="159">
        <f>SUM(BB68)</f>
        <v>50</v>
      </c>
      <c r="BC67" s="17">
        <f>SUM(BC68)</f>
        <v>360</v>
      </c>
      <c r="BD67" s="17">
        <f>SUM(BD68)</f>
        <v>399</v>
      </c>
      <c r="BE67" s="274">
        <f>SUM(BE68)</f>
        <v>110.83333333333334</v>
      </c>
      <c r="BF67" s="17">
        <f>SUM(BF68)</f>
        <v>286</v>
      </c>
    </row>
    <row r="68" spans="1:58" ht="13.5" customHeight="1">
      <c r="A68" s="182">
        <v>38</v>
      </c>
      <c r="B68" s="8" t="s">
        <v>338</v>
      </c>
      <c r="C68" s="202">
        <v>34</v>
      </c>
      <c r="D68" s="56"/>
      <c r="E68" s="170" t="s">
        <v>340</v>
      </c>
      <c r="F68" s="261">
        <v>217.69</v>
      </c>
      <c r="G68" s="39">
        <v>217.69</v>
      </c>
      <c r="H68" s="6">
        <v>306.56</v>
      </c>
      <c r="I68" s="144">
        <v>0</v>
      </c>
      <c r="J68" s="214">
        <v>311.46</v>
      </c>
      <c r="K68" s="85">
        <v>267</v>
      </c>
      <c r="L68" s="214">
        <v>0</v>
      </c>
      <c r="M68" s="85">
        <f>K68+L68</f>
        <v>267</v>
      </c>
      <c r="N68" s="85">
        <v>0</v>
      </c>
      <c r="O68" s="214">
        <f>M68+N68</f>
        <v>267</v>
      </c>
      <c r="P68" s="85">
        <v>0</v>
      </c>
      <c r="Q68" s="85">
        <f>O68+P68</f>
        <v>267</v>
      </c>
      <c r="R68" s="85">
        <v>0</v>
      </c>
      <c r="S68" s="85">
        <f>Q68+R68</f>
        <v>267</v>
      </c>
      <c r="T68" s="85">
        <v>219</v>
      </c>
      <c r="U68" s="85">
        <v>234</v>
      </c>
      <c r="V68" s="85">
        <v>0</v>
      </c>
      <c r="W68" s="85">
        <f>S68+V68</f>
        <v>267</v>
      </c>
      <c r="X68" s="85">
        <v>294</v>
      </c>
      <c r="Y68" s="85">
        <v>30</v>
      </c>
      <c r="Z68" s="85">
        <f>W68+Y68</f>
        <v>297</v>
      </c>
      <c r="AA68" s="85">
        <v>0</v>
      </c>
      <c r="AB68" s="85">
        <f>Z68+AA68</f>
        <v>297</v>
      </c>
      <c r="AC68" s="138">
        <v>337</v>
      </c>
      <c r="AD68" s="74">
        <f>AC68/AB68*100</f>
        <v>113.46801346801347</v>
      </c>
      <c r="AE68" s="17">
        <f>AB68*1.04</f>
        <v>308.88</v>
      </c>
      <c r="AF68" s="85">
        <f>AB68*1.04</f>
        <v>308.88</v>
      </c>
      <c r="AG68" s="214">
        <v>310</v>
      </c>
      <c r="AH68" s="197">
        <v>0</v>
      </c>
      <c r="AI68" s="85">
        <f>AG68+AH68</f>
        <v>310</v>
      </c>
      <c r="AJ68" s="85">
        <v>0</v>
      </c>
      <c r="AK68" s="85">
        <v>310</v>
      </c>
      <c r="AL68" s="157">
        <v>0</v>
      </c>
      <c r="AM68" s="138">
        <f>AI68+AL68</f>
        <v>310</v>
      </c>
      <c r="AN68" s="157">
        <v>0</v>
      </c>
      <c r="AO68" s="262">
        <f>AM68+AN68</f>
        <v>310</v>
      </c>
      <c r="AP68" s="138">
        <v>0</v>
      </c>
      <c r="AQ68" s="85">
        <f>AO68+AP68</f>
        <v>310</v>
      </c>
      <c r="AR68" s="214">
        <v>0</v>
      </c>
      <c r="AS68" s="41">
        <f>SUM(AQ68:AR68)</f>
        <v>310</v>
      </c>
      <c r="AT68" s="85">
        <v>287</v>
      </c>
      <c r="AU68" s="157">
        <v>0</v>
      </c>
      <c r="AV68" s="138">
        <v>310</v>
      </c>
      <c r="AW68" s="157">
        <v>0</v>
      </c>
      <c r="AX68" s="138">
        <f>SUM(AV68:AW68)</f>
        <v>310</v>
      </c>
      <c r="AY68" s="157">
        <v>0</v>
      </c>
      <c r="AZ68" s="138">
        <f>SUM(AX68:AY68)</f>
        <v>310</v>
      </c>
      <c r="BA68" s="157">
        <v>369</v>
      </c>
      <c r="BB68" s="138">
        <v>50</v>
      </c>
      <c r="BC68" s="214">
        <f>AZ68+BB68</f>
        <v>360</v>
      </c>
      <c r="BD68" s="214">
        <v>399</v>
      </c>
      <c r="BE68" s="160">
        <f>BD68/BC68*100</f>
        <v>110.83333333333334</v>
      </c>
      <c r="BF68" s="214">
        <v>286</v>
      </c>
    </row>
    <row r="69" spans="1:58" ht="14.25" customHeight="1">
      <c r="A69" s="235">
        <v>39</v>
      </c>
      <c r="B69" s="263" t="s">
        <v>354</v>
      </c>
      <c r="C69" s="112">
        <v>35</v>
      </c>
      <c r="D69" s="16"/>
      <c r="E69" s="196" t="s">
        <v>356</v>
      </c>
      <c r="F69" s="153">
        <f>SUM(F70:F72)</f>
        <v>25</v>
      </c>
      <c r="G69" s="233">
        <f>SUM(G70:G72)</f>
        <v>16.42</v>
      </c>
      <c r="H69" s="120">
        <f>SUM(H70+H72)</f>
        <v>16.33</v>
      </c>
      <c r="I69" s="204">
        <f>SUM(I70+I72)</f>
        <v>62500</v>
      </c>
      <c r="J69" s="204">
        <f>SUM(J70+J72)</f>
        <v>13.25</v>
      </c>
      <c r="K69" s="233">
        <f>SUM(K70+K72)</f>
        <v>19</v>
      </c>
      <c r="L69" s="17">
        <f>SUM(L70+L72)</f>
        <v>0</v>
      </c>
      <c r="M69" s="159">
        <f>SUM(M70+M72)</f>
        <v>19</v>
      </c>
      <c r="N69" s="159">
        <f>SUM(N70+N72)</f>
        <v>0</v>
      </c>
      <c r="O69" s="17">
        <f>SUM(O70+O72)</f>
        <v>19</v>
      </c>
      <c r="P69" s="159">
        <f>SUM(P70+P72)</f>
        <v>0</v>
      </c>
      <c r="Q69" s="159">
        <f>SUM(Q70+Q72)</f>
        <v>19</v>
      </c>
      <c r="R69" s="159">
        <f>SUM(R70+R72)</f>
        <v>0</v>
      </c>
      <c r="S69" s="159">
        <f>SUM(S70+S72)</f>
        <v>19</v>
      </c>
      <c r="T69" s="159">
        <f>SUM(T70+T72)</f>
        <v>23</v>
      </c>
      <c r="U69" s="159">
        <f>SUM(U70+U72)</f>
        <v>23</v>
      </c>
      <c r="V69" s="159">
        <f>SUM(V70+V72)</f>
        <v>0</v>
      </c>
      <c r="W69" s="159">
        <f>SUM(W70+W72)</f>
        <v>19</v>
      </c>
      <c r="X69" s="159">
        <f>SUM(X70+X72)</f>
        <v>26</v>
      </c>
      <c r="Y69" s="159">
        <f>SUM(Y70+Y72)</f>
        <v>0</v>
      </c>
      <c r="Z69" s="159">
        <f>SUM(Z70+Z72)</f>
        <v>19</v>
      </c>
      <c r="AA69" s="159">
        <f>SUM(AA70+AA72)</f>
        <v>0</v>
      </c>
      <c r="AB69" s="159">
        <f>SUM(AB70+AB72)</f>
        <v>19</v>
      </c>
      <c r="AC69" s="159">
        <f>SUM(AC70+AC72)</f>
        <v>20</v>
      </c>
      <c r="AD69" s="159">
        <f>AC69/AB69*100</f>
        <v>105.26315789473684</v>
      </c>
      <c r="AE69" s="17">
        <f>AB69*1.04</f>
        <v>19.76</v>
      </c>
      <c r="AF69" s="159">
        <f>SUM(AF70+AF72)</f>
        <v>19.76</v>
      </c>
      <c r="AG69" s="17">
        <f>SUM(AG70+AG72)</f>
        <v>19</v>
      </c>
      <c r="AH69" s="17">
        <f>SUM(AH70+AH72)</f>
        <v>0</v>
      </c>
      <c r="AI69" s="159">
        <f>SUM(AI70+AI72)</f>
        <v>19</v>
      </c>
      <c r="AJ69" s="159">
        <f>SUM(AJ70+AJ72)</f>
        <v>0</v>
      </c>
      <c r="AK69" s="159">
        <f>SUM(AK70+AK72)</f>
        <v>19</v>
      </c>
      <c r="AL69" s="159">
        <f>SUM(AL70+AL72)</f>
        <v>0</v>
      </c>
      <c r="AM69" s="159">
        <f>SUM(AM70+AM72)</f>
        <v>19</v>
      </c>
      <c r="AN69" s="159">
        <f>SUM(AN70+AN72)</f>
        <v>0</v>
      </c>
      <c r="AO69" s="159">
        <f>SUM(AO70+AO72)</f>
        <v>19</v>
      </c>
      <c r="AP69" s="159">
        <f>SUM(AP70+AP72)</f>
        <v>0</v>
      </c>
      <c r="AQ69" s="159">
        <f>SUM(AQ70+AQ72)</f>
        <v>19</v>
      </c>
      <c r="AR69" s="159">
        <f>SUM(AR70+AR72)</f>
        <v>0</v>
      </c>
      <c r="AS69" s="159">
        <f>SUM(AS70+AS72)</f>
        <v>19</v>
      </c>
      <c r="AT69" s="159">
        <f>SUM(AT70+AT72)</f>
        <v>9</v>
      </c>
      <c r="AU69" s="159">
        <f>SUM(AU70+AU72)</f>
        <v>0</v>
      </c>
      <c r="AV69" s="159">
        <f>SUM(AV70+AV72)</f>
        <v>19</v>
      </c>
      <c r="AW69" s="159">
        <f>SUM(AW70+AW72)</f>
        <v>0</v>
      </c>
      <c r="AX69" s="159">
        <f>SUM(AX70+AX72)</f>
        <v>19</v>
      </c>
      <c r="AY69" s="159">
        <f>SUM(AY70+AY72)</f>
        <v>0</v>
      </c>
      <c r="AZ69" s="159">
        <f>SUM(AZ70+AZ72)</f>
        <v>19</v>
      </c>
      <c r="BA69" s="159">
        <f>SUM(BA70+BA72)</f>
        <v>14</v>
      </c>
      <c r="BB69" s="159">
        <f>SUM(BB70+BB72)</f>
        <v>0</v>
      </c>
      <c r="BC69" s="17">
        <f>SUM(BC70+BC72)</f>
        <v>19</v>
      </c>
      <c r="BD69" s="17">
        <f>SUM(BD70+BD72)</f>
        <v>16</v>
      </c>
      <c r="BE69" s="274">
        <f>SUM(BE70+BE72)</f>
        <v>84.21052631578947</v>
      </c>
      <c r="BF69" s="17">
        <f>SUM(BF70+BF72)</f>
        <v>15</v>
      </c>
    </row>
    <row r="70" spans="1:58" ht="14.25" customHeight="1">
      <c r="A70" s="182">
        <v>40</v>
      </c>
      <c r="B70" s="8" t="s">
        <v>371</v>
      </c>
      <c r="C70" s="202">
        <v>36</v>
      </c>
      <c r="D70" s="88" t="s">
        <v>373</v>
      </c>
      <c r="E70" s="61" t="s">
        <v>374</v>
      </c>
      <c r="F70" s="261">
        <v>25</v>
      </c>
      <c r="G70" s="39">
        <v>16.42</v>
      </c>
      <c r="H70" s="6">
        <v>16.33</v>
      </c>
      <c r="I70" s="144">
        <v>62500</v>
      </c>
      <c r="J70" s="214">
        <v>13.25</v>
      </c>
      <c r="K70" s="85">
        <v>19</v>
      </c>
      <c r="L70" s="214">
        <v>0</v>
      </c>
      <c r="M70" s="85">
        <f>K70+L70</f>
        <v>19</v>
      </c>
      <c r="N70" s="85">
        <v>0</v>
      </c>
      <c r="O70" s="214">
        <f>M70+N70</f>
        <v>19</v>
      </c>
      <c r="P70" s="85">
        <v>0</v>
      </c>
      <c r="Q70" s="85">
        <f>O70+P70</f>
        <v>19</v>
      </c>
      <c r="R70" s="85">
        <v>0</v>
      </c>
      <c r="S70" s="85">
        <f>Q70+R70</f>
        <v>19</v>
      </c>
      <c r="T70" s="85">
        <v>23</v>
      </c>
      <c r="U70" s="85">
        <v>23</v>
      </c>
      <c r="V70" s="85">
        <v>0</v>
      </c>
      <c r="W70" s="85">
        <f>S70+V70</f>
        <v>19</v>
      </c>
      <c r="X70" s="85">
        <v>26</v>
      </c>
      <c r="Y70" s="85">
        <v>0</v>
      </c>
      <c r="Z70" s="85">
        <f>W70+Y70</f>
        <v>19</v>
      </c>
      <c r="AA70" s="85">
        <v>0</v>
      </c>
      <c r="AB70" s="85">
        <f>Z70+AA70</f>
        <v>19</v>
      </c>
      <c r="AC70" s="138">
        <v>20</v>
      </c>
      <c r="AD70" s="74">
        <f>AC70/AB70*100</f>
        <v>105.26315789473684</v>
      </c>
      <c r="AE70" s="17">
        <f>AB70*1.04</f>
        <v>19.76</v>
      </c>
      <c r="AF70" s="85">
        <f>AB70*1.04</f>
        <v>19.76</v>
      </c>
      <c r="AG70" s="214">
        <v>19</v>
      </c>
      <c r="AH70" s="197">
        <v>0</v>
      </c>
      <c r="AI70" s="85">
        <f>AG70+AH70</f>
        <v>19</v>
      </c>
      <c r="AJ70" s="85">
        <v>0</v>
      </c>
      <c r="AK70" s="85">
        <v>19</v>
      </c>
      <c r="AL70" s="157">
        <v>0</v>
      </c>
      <c r="AM70" s="138">
        <f>AI70+AL70</f>
        <v>19</v>
      </c>
      <c r="AN70" s="157">
        <v>0</v>
      </c>
      <c r="AO70" s="262">
        <f>AM70+AN70</f>
        <v>19</v>
      </c>
      <c r="AP70" s="138">
        <v>0</v>
      </c>
      <c r="AQ70" s="85">
        <f>AO70+AP70</f>
        <v>19</v>
      </c>
      <c r="AR70" s="214">
        <v>0</v>
      </c>
      <c r="AS70" s="41">
        <f>SUM(AQ70:AR70)</f>
        <v>19</v>
      </c>
      <c r="AT70" s="85">
        <v>9</v>
      </c>
      <c r="AU70" s="157">
        <v>0</v>
      </c>
      <c r="AV70" s="138">
        <v>19</v>
      </c>
      <c r="AW70" s="157">
        <v>0</v>
      </c>
      <c r="AX70" s="138">
        <v>19</v>
      </c>
      <c r="AY70" s="157">
        <v>0</v>
      </c>
      <c r="AZ70" s="138">
        <f>SUM(AX70:AY70)</f>
        <v>19</v>
      </c>
      <c r="BA70" s="157">
        <v>14</v>
      </c>
      <c r="BB70" s="138">
        <v>0</v>
      </c>
      <c r="BC70" s="214">
        <f>AZ70+BB70</f>
        <v>19</v>
      </c>
      <c r="BD70" s="214">
        <v>16</v>
      </c>
      <c r="BE70" s="160">
        <f>BD70/BC70*100</f>
        <v>84.21052631578947</v>
      </c>
      <c r="BF70" s="214">
        <v>15</v>
      </c>
    </row>
    <row r="71" spans="1:58" ht="13.5" customHeight="1" hidden="1">
      <c r="A71" s="182"/>
      <c r="B71" s="227" t="s">
        <v>389</v>
      </c>
      <c r="C71" s="202"/>
      <c r="D71" s="88"/>
      <c r="E71" s="61" t="s">
        <v>391</v>
      </c>
      <c r="F71" s="261"/>
      <c r="G71" s="39"/>
      <c r="H71" s="6">
        <v>25</v>
      </c>
      <c r="I71" s="144"/>
      <c r="J71" s="214"/>
      <c r="K71" s="85"/>
      <c r="L71" s="214"/>
      <c r="M71" s="85">
        <f>K71+L71</f>
        <v>0</v>
      </c>
      <c r="N71" s="85"/>
      <c r="O71" s="214">
        <f>M71+N71</f>
        <v>0</v>
      </c>
      <c r="P71" s="85"/>
      <c r="Q71" s="85">
        <f>O71+P71</f>
        <v>0</v>
      </c>
      <c r="R71" s="85"/>
      <c r="S71" s="85">
        <f>Q71+R71</f>
        <v>0</v>
      </c>
      <c r="T71" s="85"/>
      <c r="U71" s="85"/>
      <c r="V71" s="85"/>
      <c r="W71" s="85">
        <f>S71+V71</f>
        <v>0</v>
      </c>
      <c r="X71" s="85"/>
      <c r="Y71" s="85"/>
      <c r="Z71" s="85">
        <f>W71+Y71</f>
        <v>0</v>
      </c>
      <c r="AA71" s="85"/>
      <c r="AB71" s="85">
        <f>Z71+AA71</f>
        <v>0</v>
      </c>
      <c r="AC71" s="138"/>
      <c r="AD71" s="74" t="e">
        <f>AC71/AB71*100</f>
        <v>#DIV/0!</v>
      </c>
      <c r="AE71" s="17">
        <f>AB71*1.04</f>
        <v>0</v>
      </c>
      <c r="AF71" s="85">
        <f>AB71*1.04</f>
        <v>0</v>
      </c>
      <c r="AG71" s="214"/>
      <c r="AH71" s="197"/>
      <c r="AI71" s="85">
        <f>AG71+AH71</f>
        <v>0</v>
      </c>
      <c r="AJ71" s="85"/>
      <c r="AK71" s="85"/>
      <c r="AL71" s="157"/>
      <c r="AM71" s="138">
        <f>AI71+AL71</f>
        <v>0</v>
      </c>
      <c r="AN71" s="157"/>
      <c r="AO71" s="262">
        <f>AM71+AN71</f>
        <v>0</v>
      </c>
      <c r="AP71" s="138"/>
      <c r="AQ71" s="85">
        <f>AO71+AP71</f>
        <v>0</v>
      </c>
      <c r="AR71" s="214"/>
      <c r="AS71" s="41"/>
      <c r="AT71" s="85"/>
      <c r="AU71" s="157"/>
      <c r="AV71" s="138"/>
      <c r="AW71" s="157"/>
      <c r="AX71" s="138"/>
      <c r="AY71" s="157"/>
      <c r="AZ71" s="138"/>
      <c r="BA71" s="157"/>
      <c r="BB71" s="138"/>
      <c r="BC71" s="214">
        <f>AZ71+BB71</f>
        <v>0</v>
      </c>
      <c r="BD71" s="214"/>
      <c r="BE71" s="160" t="e">
        <f>BD71/BC71*100</f>
        <v>#DIV/0!</v>
      </c>
      <c r="BF71" s="214"/>
    </row>
    <row r="72" spans="1:58" ht="12.75">
      <c r="A72" s="182">
        <v>41</v>
      </c>
      <c r="B72" s="8" t="s">
        <v>405</v>
      </c>
      <c r="C72" s="202">
        <v>37</v>
      </c>
      <c r="D72" s="88"/>
      <c r="E72" s="61" t="s">
        <v>407</v>
      </c>
      <c r="F72" s="261">
        <v>0</v>
      </c>
      <c r="G72" s="39">
        <v>0</v>
      </c>
      <c r="H72" s="6">
        <v>0</v>
      </c>
      <c r="I72" s="144">
        <v>0</v>
      </c>
      <c r="J72" s="214">
        <v>0</v>
      </c>
      <c r="K72" s="85">
        <v>0</v>
      </c>
      <c r="L72" s="214">
        <v>0</v>
      </c>
      <c r="M72" s="85">
        <f>K72+L72</f>
        <v>0</v>
      </c>
      <c r="N72" s="85">
        <v>0</v>
      </c>
      <c r="O72" s="214">
        <f>M72+N72</f>
        <v>0</v>
      </c>
      <c r="P72" s="85">
        <v>0</v>
      </c>
      <c r="Q72" s="85">
        <f>O72+P72</f>
        <v>0</v>
      </c>
      <c r="R72" s="85">
        <v>0</v>
      </c>
      <c r="S72" s="85">
        <f>Q72+R72</f>
        <v>0</v>
      </c>
      <c r="T72" s="85">
        <v>0</v>
      </c>
      <c r="U72" s="85">
        <v>0</v>
      </c>
      <c r="V72" s="85">
        <v>0</v>
      </c>
      <c r="W72" s="85">
        <f>S72+V72</f>
        <v>0</v>
      </c>
      <c r="X72" s="85">
        <v>0</v>
      </c>
      <c r="Y72" s="85">
        <v>0</v>
      </c>
      <c r="Z72" s="85">
        <f>W72+Y72</f>
        <v>0</v>
      </c>
      <c r="AA72" s="85">
        <v>0</v>
      </c>
      <c r="AB72" s="85">
        <f>Z72+AA72</f>
        <v>0</v>
      </c>
      <c r="AC72" s="138">
        <v>0</v>
      </c>
      <c r="AD72" s="74"/>
      <c r="AE72" s="17">
        <f>AB72*1.04</f>
        <v>0</v>
      </c>
      <c r="AF72" s="85">
        <f>AB72*1.04</f>
        <v>0</v>
      </c>
      <c r="AG72" s="214">
        <v>0</v>
      </c>
      <c r="AH72" s="197">
        <v>0</v>
      </c>
      <c r="AI72" s="85">
        <f>AG72+AH72</f>
        <v>0</v>
      </c>
      <c r="AJ72" s="85">
        <v>0</v>
      </c>
      <c r="AK72" s="85">
        <v>0</v>
      </c>
      <c r="AL72" s="157">
        <v>0</v>
      </c>
      <c r="AM72" s="138">
        <f>AI72+AL72</f>
        <v>0</v>
      </c>
      <c r="AN72" s="157">
        <v>0</v>
      </c>
      <c r="AO72" s="262">
        <f>AM72+AN72</f>
        <v>0</v>
      </c>
      <c r="AP72" s="138">
        <v>0</v>
      </c>
      <c r="AQ72" s="85">
        <f>AO72+AP72</f>
        <v>0</v>
      </c>
      <c r="AR72" s="214">
        <v>0</v>
      </c>
      <c r="AS72" s="41">
        <f>SUM(AQ72:AR72)</f>
        <v>0</v>
      </c>
      <c r="AT72" s="85">
        <v>0</v>
      </c>
      <c r="AU72" s="157">
        <v>0</v>
      </c>
      <c r="AV72" s="138">
        <v>0</v>
      </c>
      <c r="AW72" s="157">
        <v>0</v>
      </c>
      <c r="AX72" s="138">
        <v>0</v>
      </c>
      <c r="AY72" s="157">
        <v>0</v>
      </c>
      <c r="AZ72" s="138">
        <f>SUM(AX72:AY72)</f>
        <v>0</v>
      </c>
      <c r="BA72" s="157">
        <v>0</v>
      </c>
      <c r="BB72" s="138">
        <v>0</v>
      </c>
      <c r="BC72" s="214">
        <f>AZ72+BB72</f>
        <v>0</v>
      </c>
      <c r="BD72" s="214">
        <v>0</v>
      </c>
      <c r="BE72" s="160">
        <v>0</v>
      </c>
      <c r="BF72" s="214">
        <v>0</v>
      </c>
    </row>
    <row r="73" spans="1:58" ht="25.5">
      <c r="A73" s="182">
        <v>42</v>
      </c>
      <c r="B73" s="158" t="s">
        <v>424</v>
      </c>
      <c r="C73" s="202">
        <v>38</v>
      </c>
      <c r="D73" s="88"/>
      <c r="E73" s="61" t="s">
        <v>426</v>
      </c>
      <c r="F73" s="153">
        <f>SUM(F74+F78+F85)</f>
        <v>7130.77</v>
      </c>
      <c r="G73" s="233">
        <f>G74+G78+G85</f>
        <v>5239.900000000001</v>
      </c>
      <c r="H73" s="120">
        <f>H74+H78+H85</f>
        <v>7608.98</v>
      </c>
      <c r="I73" s="204">
        <f>I74+I78+I85</f>
        <v>5155000</v>
      </c>
      <c r="J73" s="204">
        <f>J74+J78+J85</f>
        <v>7318.829999999999</v>
      </c>
      <c r="K73" s="233">
        <f>K74+K78+K85</f>
        <v>16048</v>
      </c>
      <c r="L73" s="17">
        <f>L74+L78+L85</f>
        <v>0</v>
      </c>
      <c r="M73" s="159">
        <f>M74+M78+M85</f>
        <v>16048</v>
      </c>
      <c r="N73" s="159">
        <f>N74+N78+N85</f>
        <v>0</v>
      </c>
      <c r="O73" s="17">
        <f>O74+O78+O85</f>
        <v>16048</v>
      </c>
      <c r="P73" s="159">
        <f>P74+P78+P85</f>
        <v>0</v>
      </c>
      <c r="Q73" s="159">
        <f>Q74+Q78+Q85</f>
        <v>16048</v>
      </c>
      <c r="R73" s="159">
        <f>R74+R78+R85</f>
        <v>0</v>
      </c>
      <c r="S73" s="159">
        <f>S74+S78+S85</f>
        <v>16048</v>
      </c>
      <c r="T73" s="159">
        <f>T74+T78+T85</f>
        <v>9229</v>
      </c>
      <c r="U73" s="159">
        <f>U74+U78+U85</f>
        <v>10041</v>
      </c>
      <c r="V73" s="159">
        <f>V74+V78+V85</f>
        <v>0</v>
      </c>
      <c r="W73" s="159">
        <f>W74+W78+W85</f>
        <v>16048</v>
      </c>
      <c r="X73" s="159">
        <f>X74+X78+X85</f>
        <v>11963</v>
      </c>
      <c r="Y73" s="159">
        <f>Y74+Y78+Y85</f>
        <v>-900</v>
      </c>
      <c r="Z73" s="159">
        <f>Z74+Z78+Z85</f>
        <v>15148</v>
      </c>
      <c r="AA73" s="159">
        <f>AA74+AA78+AA85</f>
        <v>0</v>
      </c>
      <c r="AB73" s="159">
        <f>AB74+AB78+AB85</f>
        <v>15148</v>
      </c>
      <c r="AC73" s="159">
        <f>AC74+AC78+AC85</f>
        <v>12726</v>
      </c>
      <c r="AD73" s="159">
        <f>AC73/AB73*100</f>
        <v>84.01109057301294</v>
      </c>
      <c r="AE73" s="17">
        <f>AB73*1.04</f>
        <v>15753.92</v>
      </c>
      <c r="AF73" s="159">
        <f>AF74+AF78+AF85</f>
        <v>15148</v>
      </c>
      <c r="AG73" s="17">
        <f>AG74+AG78+AG85</f>
        <v>19896</v>
      </c>
      <c r="AH73" s="17">
        <f>AH74+AH78+AH85</f>
        <v>0</v>
      </c>
      <c r="AI73" s="159">
        <f>AI74+AI78+AI85</f>
        <v>19896</v>
      </c>
      <c r="AJ73" s="159">
        <f>AJ74+AJ78+AJ85</f>
        <v>0</v>
      </c>
      <c r="AK73" s="159">
        <f>AK74+AK78+AK85</f>
        <v>19896</v>
      </c>
      <c r="AL73" s="159">
        <f>AL74+AL78+AL85</f>
        <v>0</v>
      </c>
      <c r="AM73" s="159">
        <f>AM74+AM78+AM85</f>
        <v>19896</v>
      </c>
      <c r="AN73" s="159">
        <f>AN74+AN78+AN85</f>
        <v>0</v>
      </c>
      <c r="AO73" s="159">
        <f>AO74+AO78+AO85</f>
        <v>19896</v>
      </c>
      <c r="AP73" s="159">
        <f>AP74+AP78+AP85</f>
        <v>0</v>
      </c>
      <c r="AQ73" s="159">
        <f>AQ74+AQ78+AQ85</f>
        <v>19896</v>
      </c>
      <c r="AR73" s="159">
        <f>AR74+AR78+AR85</f>
        <v>0</v>
      </c>
      <c r="AS73" s="159">
        <f>AS74+AS78+AS85</f>
        <v>19896</v>
      </c>
      <c r="AT73" s="159">
        <f>AT74+AT78+AT85</f>
        <v>10474</v>
      </c>
      <c r="AU73" s="159">
        <f>AU74+AU78+AU85</f>
        <v>0</v>
      </c>
      <c r="AV73" s="159">
        <f>AV74+AV78+AV85</f>
        <v>19896</v>
      </c>
      <c r="AW73" s="159">
        <f>AW74+AW78+AW85</f>
        <v>0</v>
      </c>
      <c r="AX73" s="159">
        <f>AX74+AX78+AX85</f>
        <v>19896</v>
      </c>
      <c r="AY73" s="159">
        <f>AY74+AY78+AY85</f>
        <v>0</v>
      </c>
      <c r="AZ73" s="159">
        <f>AZ74+AZ78+AZ85</f>
        <v>19896</v>
      </c>
      <c r="BA73" s="159">
        <f>BA74+BA78+BA85</f>
        <v>14176</v>
      </c>
      <c r="BB73" s="159">
        <f>BB74+BB78+BB85</f>
        <v>-1265</v>
      </c>
      <c r="BC73" s="17">
        <f>BC74+BC78+BC85</f>
        <v>18631</v>
      </c>
      <c r="BD73" s="17">
        <f>BD74+BD78+BD85</f>
        <v>15258</v>
      </c>
      <c r="BE73" s="274">
        <f>BE74+BE78+BE85</f>
        <v>257.54977871594224</v>
      </c>
      <c r="BF73" s="17">
        <f>BF74+BF78+BF85</f>
        <v>22535</v>
      </c>
    </row>
    <row r="74" spans="1:58" ht="12.75">
      <c r="A74" s="182">
        <v>43</v>
      </c>
      <c r="B74" s="8" t="s">
        <v>440</v>
      </c>
      <c r="C74" s="202">
        <v>39</v>
      </c>
      <c r="D74" s="88"/>
      <c r="E74" s="61" t="s">
        <v>442</v>
      </c>
      <c r="F74" s="261">
        <f>SUM(F75:F76)</f>
        <v>3842.85</v>
      </c>
      <c r="G74" s="39">
        <f>SUM(G75:G76)</f>
        <v>2248.75</v>
      </c>
      <c r="H74" s="46">
        <v>3787.7</v>
      </c>
      <c r="I74" s="39">
        <f>SUM(I75:I76)</f>
        <v>0</v>
      </c>
      <c r="J74" s="214">
        <v>2658.69</v>
      </c>
      <c r="K74" s="85">
        <v>10436</v>
      </c>
      <c r="L74" s="214">
        <v>0</v>
      </c>
      <c r="M74" s="85">
        <f>K74+L74</f>
        <v>10436</v>
      </c>
      <c r="N74" s="85">
        <v>0</v>
      </c>
      <c r="O74" s="214">
        <f>M74+N74</f>
        <v>10436</v>
      </c>
      <c r="P74" s="85">
        <v>0</v>
      </c>
      <c r="Q74" s="85">
        <f>O74+P74</f>
        <v>10436</v>
      </c>
      <c r="R74" s="85">
        <v>0</v>
      </c>
      <c r="S74" s="85">
        <f>Q74+R74</f>
        <v>10436</v>
      </c>
      <c r="T74" s="85">
        <v>5847</v>
      </c>
      <c r="U74" s="85">
        <v>6570</v>
      </c>
      <c r="V74" s="85">
        <v>0</v>
      </c>
      <c r="W74" s="85">
        <f>S74+V74</f>
        <v>10436</v>
      </c>
      <c r="X74" s="85">
        <v>7528</v>
      </c>
      <c r="Y74" s="85">
        <v>0</v>
      </c>
      <c r="Z74" s="85">
        <f>W74+Y74</f>
        <v>10436</v>
      </c>
      <c r="AA74" s="85">
        <v>0</v>
      </c>
      <c r="AB74" s="85">
        <f>Z74+AA74</f>
        <v>10436</v>
      </c>
      <c r="AC74" s="138">
        <v>7967</v>
      </c>
      <c r="AD74" s="74">
        <f>AC74/AB74*100</f>
        <v>76.34151015714833</v>
      </c>
      <c r="AE74" s="17">
        <f>AB74*1.04</f>
        <v>10853.44</v>
      </c>
      <c r="AF74" s="85">
        <f>AB74</f>
        <v>10436</v>
      </c>
      <c r="AG74" s="214">
        <v>13342</v>
      </c>
      <c r="AH74" s="197">
        <v>0</v>
      </c>
      <c r="AI74" s="85">
        <f>AG74+AH74</f>
        <v>13342</v>
      </c>
      <c r="AJ74" s="85">
        <v>0</v>
      </c>
      <c r="AK74" s="85">
        <f>AI74+AJ74</f>
        <v>13342</v>
      </c>
      <c r="AL74" s="157">
        <v>0</v>
      </c>
      <c r="AM74" s="138">
        <f>AI74+AL74</f>
        <v>13342</v>
      </c>
      <c r="AN74" s="157">
        <v>0</v>
      </c>
      <c r="AO74" s="262">
        <f>AM74+AN74</f>
        <v>13342</v>
      </c>
      <c r="AP74" s="138">
        <v>0</v>
      </c>
      <c r="AQ74" s="85">
        <f>AO74+AP74</f>
        <v>13342</v>
      </c>
      <c r="AR74" s="214">
        <v>0</v>
      </c>
      <c r="AS74" s="41">
        <f>SUM(AQ74:AR74)</f>
        <v>13342</v>
      </c>
      <c r="AT74" s="85">
        <v>7069</v>
      </c>
      <c r="AU74" s="157">
        <v>0</v>
      </c>
      <c r="AV74" s="138">
        <v>13342</v>
      </c>
      <c r="AW74" s="157">
        <v>0</v>
      </c>
      <c r="AX74" s="138">
        <f>SUM(AV74:AW74)</f>
        <v>13342</v>
      </c>
      <c r="AY74" s="157">
        <v>0</v>
      </c>
      <c r="AZ74" s="138">
        <f>SUM(AX74:AY74)</f>
        <v>13342</v>
      </c>
      <c r="BA74" s="157">
        <v>8947</v>
      </c>
      <c r="BB74" s="138">
        <v>-614</v>
      </c>
      <c r="BC74" s="214">
        <f>AZ74+BB74</f>
        <v>12728</v>
      </c>
      <c r="BD74" s="214">
        <v>9435</v>
      </c>
      <c r="BE74" s="160">
        <f>BD74/BC74*100</f>
        <v>74.12790697674419</v>
      </c>
      <c r="BF74" s="214">
        <v>15644</v>
      </c>
    </row>
    <row r="75" spans="1:58" ht="14.25" customHeight="1">
      <c r="A75" s="182">
        <v>44</v>
      </c>
      <c r="B75" s="8" t="s">
        <v>14</v>
      </c>
      <c r="C75" s="202"/>
      <c r="D75" s="88" t="s">
        <v>16</v>
      </c>
      <c r="E75" s="61" t="s">
        <v>17</v>
      </c>
      <c r="F75" s="261">
        <v>2029.1</v>
      </c>
      <c r="G75" s="39">
        <v>1233.77</v>
      </c>
      <c r="H75" s="6">
        <v>2308.45</v>
      </c>
      <c r="I75" s="144"/>
      <c r="J75" s="214">
        <v>1407.08</v>
      </c>
      <c r="K75" s="85">
        <v>6173</v>
      </c>
      <c r="L75" s="214">
        <v>0</v>
      </c>
      <c r="M75" s="85">
        <f>K75+L75</f>
        <v>6173</v>
      </c>
      <c r="N75" s="85">
        <v>0</v>
      </c>
      <c r="O75" s="214">
        <f>M75+N75</f>
        <v>6173</v>
      </c>
      <c r="P75" s="85">
        <v>0</v>
      </c>
      <c r="Q75" s="85">
        <f>O75+P75</f>
        <v>6173</v>
      </c>
      <c r="R75" s="85">
        <v>0</v>
      </c>
      <c r="S75" s="85">
        <f>Q75+R75</f>
        <v>6173</v>
      </c>
      <c r="T75" s="85">
        <v>2915</v>
      </c>
      <c r="U75" s="85">
        <v>3092</v>
      </c>
      <c r="V75" s="85">
        <v>0</v>
      </c>
      <c r="W75" s="85">
        <f>S75+V75</f>
        <v>6173</v>
      </c>
      <c r="X75" s="85">
        <v>3701</v>
      </c>
      <c r="Y75" s="85">
        <v>0</v>
      </c>
      <c r="Z75" s="85">
        <f>W75+Y75</f>
        <v>6173</v>
      </c>
      <c r="AA75" s="85">
        <v>0</v>
      </c>
      <c r="AB75" s="85">
        <f>Z75+AA75</f>
        <v>6173</v>
      </c>
      <c r="AC75" s="138">
        <v>3993</v>
      </c>
      <c r="AD75" s="74">
        <f>AC75/AB75*100</f>
        <v>64.684918192127</v>
      </c>
      <c r="AE75" s="17">
        <f>AB75*1.04</f>
        <v>6419.92</v>
      </c>
      <c r="AF75" s="85">
        <f>AB75</f>
        <v>6173</v>
      </c>
      <c r="AG75" s="214">
        <v>7232</v>
      </c>
      <c r="AH75" s="197">
        <v>0</v>
      </c>
      <c r="AI75" s="85">
        <f>AG75+AH75</f>
        <v>7232</v>
      </c>
      <c r="AJ75" s="85">
        <v>0</v>
      </c>
      <c r="AK75" s="85">
        <f>AI75+AJ75</f>
        <v>7232</v>
      </c>
      <c r="AL75" s="157">
        <v>0</v>
      </c>
      <c r="AM75" s="138">
        <f>AI75+AL75</f>
        <v>7232</v>
      </c>
      <c r="AN75" s="157">
        <v>0</v>
      </c>
      <c r="AO75" s="262">
        <f>AM75+AN75</f>
        <v>7232</v>
      </c>
      <c r="AP75" s="138">
        <v>0</v>
      </c>
      <c r="AQ75" s="85">
        <f>AO75+AP75</f>
        <v>7232</v>
      </c>
      <c r="AR75" s="214">
        <v>0</v>
      </c>
      <c r="AS75" s="41">
        <f>SUM(AQ75:AR75)</f>
        <v>7232</v>
      </c>
      <c r="AT75" s="85">
        <v>3599</v>
      </c>
      <c r="AU75" s="157">
        <v>0</v>
      </c>
      <c r="AV75" s="138">
        <v>7232</v>
      </c>
      <c r="AW75" s="157">
        <v>0</v>
      </c>
      <c r="AX75" s="138">
        <f>SUM(AV75:AW75)</f>
        <v>7232</v>
      </c>
      <c r="AY75" s="157">
        <v>0</v>
      </c>
      <c r="AZ75" s="138">
        <f>SUM(AX75:AY75)</f>
        <v>7232</v>
      </c>
      <c r="BA75" s="157">
        <v>4417</v>
      </c>
      <c r="BB75" s="138">
        <v>231</v>
      </c>
      <c r="BC75" s="214">
        <f>AZ75+BB75</f>
        <v>7463</v>
      </c>
      <c r="BD75" s="214">
        <v>4796</v>
      </c>
      <c r="BE75" s="160">
        <f>BD75/BC75*100</f>
        <v>64.26370092456118</v>
      </c>
      <c r="BF75" s="214">
        <v>9551</v>
      </c>
    </row>
    <row r="76" spans="1:58" ht="14.25" customHeight="1">
      <c r="A76" s="182">
        <v>45</v>
      </c>
      <c r="B76" s="8" t="s">
        <v>41</v>
      </c>
      <c r="C76" s="202"/>
      <c r="D76" s="88" t="s">
        <v>43</v>
      </c>
      <c r="E76" s="61" t="s">
        <v>44</v>
      </c>
      <c r="F76" s="261">
        <v>1813.75</v>
      </c>
      <c r="G76" s="39">
        <v>1014.98</v>
      </c>
      <c r="H76" s="6">
        <v>1479.25</v>
      </c>
      <c r="I76" s="144"/>
      <c r="J76" s="214">
        <v>1251.61</v>
      </c>
      <c r="K76" s="85">
        <v>4263</v>
      </c>
      <c r="L76" s="214">
        <v>0</v>
      </c>
      <c r="M76" s="85">
        <f>K76+L76</f>
        <v>4263</v>
      </c>
      <c r="N76" s="85">
        <v>0</v>
      </c>
      <c r="O76" s="214">
        <f>M76+N76</f>
        <v>4263</v>
      </c>
      <c r="P76" s="85">
        <v>0</v>
      </c>
      <c r="Q76" s="85">
        <f>O76+P76</f>
        <v>4263</v>
      </c>
      <c r="R76" s="85">
        <v>0</v>
      </c>
      <c r="S76" s="85">
        <f>Q76+R76</f>
        <v>4263</v>
      </c>
      <c r="T76" s="85">
        <v>2932</v>
      </c>
      <c r="U76" s="85">
        <v>3478</v>
      </c>
      <c r="V76" s="85">
        <v>0</v>
      </c>
      <c r="W76" s="85">
        <f>S76+V76</f>
        <v>4263</v>
      </c>
      <c r="X76" s="85">
        <v>3828</v>
      </c>
      <c r="Y76" s="85">
        <v>0</v>
      </c>
      <c r="Z76" s="85">
        <f>W76+Y76</f>
        <v>4263</v>
      </c>
      <c r="AA76" s="85">
        <v>0</v>
      </c>
      <c r="AB76" s="85">
        <f>Z76+AA76</f>
        <v>4263</v>
      </c>
      <c r="AC76" s="138">
        <v>3974</v>
      </c>
      <c r="AD76" s="74">
        <f>AC76/AB76*100</f>
        <v>93.22073657049027</v>
      </c>
      <c r="AE76" s="17">
        <f>AB76*1.04</f>
        <v>4433.52</v>
      </c>
      <c r="AF76" s="85">
        <f>AB76</f>
        <v>4263</v>
      </c>
      <c r="AG76" s="214">
        <v>6110</v>
      </c>
      <c r="AH76" s="197">
        <v>0</v>
      </c>
      <c r="AI76" s="85">
        <f>AG76+AH76</f>
        <v>6110</v>
      </c>
      <c r="AJ76" s="85">
        <v>0</v>
      </c>
      <c r="AK76" s="85">
        <f>AI76+AJ76</f>
        <v>6110</v>
      </c>
      <c r="AL76" s="157">
        <v>0</v>
      </c>
      <c r="AM76" s="138">
        <f>AI76+AL76</f>
        <v>6110</v>
      </c>
      <c r="AN76" s="157">
        <v>0</v>
      </c>
      <c r="AO76" s="262">
        <f>AM76+AN76</f>
        <v>6110</v>
      </c>
      <c r="AP76" s="138">
        <v>0</v>
      </c>
      <c r="AQ76" s="85">
        <f>AO76+AP76</f>
        <v>6110</v>
      </c>
      <c r="AR76" s="214">
        <v>0</v>
      </c>
      <c r="AS76" s="41">
        <f>SUM(AQ76:AR76)</f>
        <v>6110</v>
      </c>
      <c r="AT76" s="85">
        <v>3470</v>
      </c>
      <c r="AU76" s="157">
        <v>0</v>
      </c>
      <c r="AV76" s="138">
        <v>6110</v>
      </c>
      <c r="AW76" s="157">
        <v>0</v>
      </c>
      <c r="AX76" s="138">
        <f>SUM(AV76:AW76)</f>
        <v>6110</v>
      </c>
      <c r="AY76" s="157">
        <v>0</v>
      </c>
      <c r="AZ76" s="138">
        <f>SUM(AX76:AY76)</f>
        <v>6110</v>
      </c>
      <c r="BA76" s="157">
        <v>4530</v>
      </c>
      <c r="BB76" s="138">
        <v>-845</v>
      </c>
      <c r="BC76" s="214">
        <f>AZ76+BB76</f>
        <v>5265</v>
      </c>
      <c r="BD76" s="214">
        <v>4639</v>
      </c>
      <c r="BE76" s="160">
        <f>BD76/BC76*100</f>
        <v>88.11016144349477</v>
      </c>
      <c r="BF76" s="214">
        <v>6093</v>
      </c>
    </row>
    <row r="77" spans="1:58" ht="9.75" customHeight="1" hidden="1">
      <c r="A77" s="182"/>
      <c r="B77" s="227" t="s">
        <v>62</v>
      </c>
      <c r="C77" s="202"/>
      <c r="D77" s="88"/>
      <c r="E77" s="61" t="s">
        <v>64</v>
      </c>
      <c r="F77" s="261"/>
      <c r="G77" s="39"/>
      <c r="H77" s="6">
        <v>2141.31</v>
      </c>
      <c r="I77" s="144"/>
      <c r="J77" s="214"/>
      <c r="K77" s="85"/>
      <c r="L77" s="214"/>
      <c r="M77" s="85">
        <f>K77+L77</f>
        <v>0</v>
      </c>
      <c r="N77" s="85"/>
      <c r="O77" s="214">
        <f>M77+N77</f>
        <v>0</v>
      </c>
      <c r="P77" s="85"/>
      <c r="Q77" s="85">
        <f>O77+P77</f>
        <v>0</v>
      </c>
      <c r="R77" s="85"/>
      <c r="S77" s="85">
        <f>Q77+R77</f>
        <v>0</v>
      </c>
      <c r="T77" s="85"/>
      <c r="U77" s="85"/>
      <c r="V77" s="85"/>
      <c r="W77" s="85">
        <f>S77+V77</f>
        <v>0</v>
      </c>
      <c r="X77" s="85"/>
      <c r="Y77" s="85"/>
      <c r="Z77" s="85">
        <f>W77+Y77</f>
        <v>0</v>
      </c>
      <c r="AA77" s="85"/>
      <c r="AB77" s="85">
        <f>Z77+AA77</f>
        <v>0</v>
      </c>
      <c r="AC77" s="138"/>
      <c r="AD77" s="74" t="e">
        <f>AC77/AB77*100</f>
        <v>#DIV/0!</v>
      </c>
      <c r="AE77" s="17">
        <f>AB77*1.04</f>
        <v>0</v>
      </c>
      <c r="AF77" s="85">
        <f>AB77</f>
        <v>0</v>
      </c>
      <c r="AG77" s="214"/>
      <c r="AH77" s="197"/>
      <c r="AI77" s="85">
        <f>AG77+AH77</f>
        <v>0</v>
      </c>
      <c r="AJ77" s="85"/>
      <c r="AK77" s="85">
        <f>AI77+AJ77</f>
        <v>0</v>
      </c>
      <c r="AL77" s="157"/>
      <c r="AM77" s="138">
        <f>AI77+AL77</f>
        <v>0</v>
      </c>
      <c r="AN77" s="157"/>
      <c r="AO77" s="262">
        <f>AM77+AN77</f>
        <v>0</v>
      </c>
      <c r="AP77" s="138"/>
      <c r="AQ77" s="85">
        <f>AO77+AP77</f>
        <v>0</v>
      </c>
      <c r="AR77" s="214"/>
      <c r="AS77" s="41"/>
      <c r="AT77" s="85"/>
      <c r="AU77" s="157"/>
      <c r="AV77" s="138"/>
      <c r="AW77" s="157"/>
      <c r="AX77" s="138"/>
      <c r="AY77" s="157"/>
      <c r="AZ77" s="138"/>
      <c r="BA77" s="157"/>
      <c r="BB77" s="138"/>
      <c r="BC77" s="214">
        <f>AZ77+BB77</f>
        <v>0</v>
      </c>
      <c r="BD77" s="214"/>
      <c r="BE77" s="160" t="e">
        <f>BD77/BC77*100</f>
        <v>#DIV/0!</v>
      </c>
      <c r="BF77" s="214"/>
    </row>
    <row r="78" spans="1:58" ht="15" customHeight="1">
      <c r="A78" s="182">
        <v>46</v>
      </c>
      <c r="B78" s="8" t="s">
        <v>78</v>
      </c>
      <c r="C78" s="202">
        <v>40</v>
      </c>
      <c r="D78" s="88" t="s">
        <v>80</v>
      </c>
      <c r="E78" s="61" t="s">
        <v>81</v>
      </c>
      <c r="F78" s="261">
        <v>2642</v>
      </c>
      <c r="G78" s="39">
        <v>2530.94</v>
      </c>
      <c r="H78" s="6">
        <v>3444.44</v>
      </c>
      <c r="I78" s="144">
        <v>4105000</v>
      </c>
      <c r="J78" s="214">
        <v>4224.28</v>
      </c>
      <c r="K78" s="85">
        <v>5090</v>
      </c>
      <c r="L78" s="214">
        <v>0</v>
      </c>
      <c r="M78" s="85">
        <f>K78+L78</f>
        <v>5090</v>
      </c>
      <c r="N78" s="85">
        <v>0</v>
      </c>
      <c r="O78" s="214">
        <f>M78+N78</f>
        <v>5090</v>
      </c>
      <c r="P78" s="85">
        <v>0</v>
      </c>
      <c r="Q78" s="85">
        <f>O78+P78</f>
        <v>5090</v>
      </c>
      <c r="R78" s="85">
        <v>0</v>
      </c>
      <c r="S78" s="85">
        <f>Q78+R78</f>
        <v>5090</v>
      </c>
      <c r="T78" s="85">
        <v>2897</v>
      </c>
      <c r="U78" s="85">
        <v>2948</v>
      </c>
      <c r="V78" s="85">
        <v>0</v>
      </c>
      <c r="W78" s="85">
        <f>S78+V78</f>
        <v>5090</v>
      </c>
      <c r="X78" s="85">
        <v>3783</v>
      </c>
      <c r="Y78" s="85">
        <v>-1000</v>
      </c>
      <c r="Z78" s="85">
        <f>W78+Y78</f>
        <v>4090</v>
      </c>
      <c r="AA78" s="85">
        <v>0</v>
      </c>
      <c r="AB78" s="85">
        <f>Z78+AA78</f>
        <v>4090</v>
      </c>
      <c r="AC78" s="138">
        <v>4089</v>
      </c>
      <c r="AD78" s="74">
        <f>AC78/AB78*100</f>
        <v>99.97555012224939</v>
      </c>
      <c r="AE78" s="17">
        <f>AB78*1.04</f>
        <v>4253.6</v>
      </c>
      <c r="AF78" s="85">
        <f>AB78</f>
        <v>4090</v>
      </c>
      <c r="AG78" s="214">
        <v>6111</v>
      </c>
      <c r="AH78" s="197">
        <v>0</v>
      </c>
      <c r="AI78" s="85">
        <f>AG78+AH78</f>
        <v>6111</v>
      </c>
      <c r="AJ78" s="85">
        <v>0</v>
      </c>
      <c r="AK78" s="85">
        <f>AI78+AJ78</f>
        <v>6111</v>
      </c>
      <c r="AL78" s="157">
        <v>0</v>
      </c>
      <c r="AM78" s="138">
        <f>AI78+AL78</f>
        <v>6111</v>
      </c>
      <c r="AN78" s="157">
        <v>0</v>
      </c>
      <c r="AO78" s="262">
        <f>AM78+AN78</f>
        <v>6111</v>
      </c>
      <c r="AP78" s="138">
        <v>0</v>
      </c>
      <c r="AQ78" s="85">
        <f>AO78+AP78</f>
        <v>6111</v>
      </c>
      <c r="AR78" s="214">
        <v>0</v>
      </c>
      <c r="AS78" s="41">
        <f>SUM(AQ78:AR78)</f>
        <v>6111</v>
      </c>
      <c r="AT78" s="85">
        <v>2829</v>
      </c>
      <c r="AU78" s="157">
        <v>0</v>
      </c>
      <c r="AV78" s="138">
        <v>6111</v>
      </c>
      <c r="AW78" s="157">
        <v>0</v>
      </c>
      <c r="AX78" s="138">
        <f>SUM(AV78:AW78)</f>
        <v>6111</v>
      </c>
      <c r="AY78" s="157">
        <v>0</v>
      </c>
      <c r="AZ78" s="138">
        <f>SUM(AX78:AY78)</f>
        <v>6111</v>
      </c>
      <c r="BA78" s="157">
        <v>4896</v>
      </c>
      <c r="BB78" s="138">
        <v>-618</v>
      </c>
      <c r="BC78" s="214">
        <f>AZ78+BB78</f>
        <v>5493</v>
      </c>
      <c r="BD78" s="214">
        <v>5480</v>
      </c>
      <c r="BE78" s="160">
        <f>BD78/BC78*100</f>
        <v>99.76333515383216</v>
      </c>
      <c r="BF78" s="214">
        <v>6486</v>
      </c>
    </row>
    <row r="79" spans="1:58" ht="14.25" customHeight="1" hidden="1">
      <c r="A79" s="182"/>
      <c r="B79" s="224" t="s">
        <v>94</v>
      </c>
      <c r="C79" s="147"/>
      <c r="D79" s="172"/>
      <c r="E79" s="200" t="s">
        <v>96</v>
      </c>
      <c r="F79" s="245"/>
      <c r="G79" s="205"/>
      <c r="H79" s="270">
        <v>0</v>
      </c>
      <c r="I79" s="244"/>
      <c r="J79" s="237">
        <v>1.54</v>
      </c>
      <c r="K79" s="257">
        <v>2</v>
      </c>
      <c r="L79" s="214"/>
      <c r="M79" s="85">
        <f>K79+L79</f>
        <v>2</v>
      </c>
      <c r="N79" s="85"/>
      <c r="O79" s="214">
        <f>M79+N79</f>
        <v>2</v>
      </c>
      <c r="P79" s="85"/>
      <c r="Q79" s="85">
        <f>O79+P79</f>
        <v>2</v>
      </c>
      <c r="R79" s="85">
        <v>0</v>
      </c>
      <c r="S79" s="85">
        <f>Q79+R79</f>
        <v>2</v>
      </c>
      <c r="T79" s="85">
        <v>2</v>
      </c>
      <c r="U79" s="85"/>
      <c r="V79" s="85">
        <v>0</v>
      </c>
      <c r="W79" s="85">
        <f>S79+V79</f>
        <v>2</v>
      </c>
      <c r="X79" s="85"/>
      <c r="Y79" s="85"/>
      <c r="Z79" s="85">
        <f>W79+Y79</f>
        <v>2</v>
      </c>
      <c r="AA79" s="85"/>
      <c r="AB79" s="85">
        <f>Z79+AA79</f>
        <v>2</v>
      </c>
      <c r="AC79" s="138"/>
      <c r="AD79" s="74">
        <f>AC79/AB79*100</f>
        <v>0</v>
      </c>
      <c r="AE79" s="17">
        <f>AB79*1.04</f>
        <v>2.08</v>
      </c>
      <c r="AF79" s="257">
        <f>AB79</f>
        <v>2</v>
      </c>
      <c r="AG79" s="237">
        <v>2.6</v>
      </c>
      <c r="AH79" s="197"/>
      <c r="AI79" s="85">
        <f>AG79+AH79</f>
        <v>2.6</v>
      </c>
      <c r="AJ79" s="85"/>
      <c r="AK79" s="85">
        <f>AI79+AJ79</f>
        <v>2.6</v>
      </c>
      <c r="AL79" s="157"/>
      <c r="AM79" s="138">
        <f>AI79+AL79</f>
        <v>2.6</v>
      </c>
      <c r="AN79" s="157"/>
      <c r="AO79" s="262">
        <f>AM79+AN79</f>
        <v>2.6</v>
      </c>
      <c r="AP79" s="138"/>
      <c r="AQ79" s="85">
        <f>AO79+AP79</f>
        <v>2.6</v>
      </c>
      <c r="AR79" s="214"/>
      <c r="AS79" s="41"/>
      <c r="AT79" s="85"/>
      <c r="AU79" s="157"/>
      <c r="AV79" s="138"/>
      <c r="AW79" s="157"/>
      <c r="AX79" s="138"/>
      <c r="AY79" s="157"/>
      <c r="AZ79" s="138"/>
      <c r="BA79" s="157"/>
      <c r="BB79" s="138"/>
      <c r="BC79" s="214">
        <f>AZ79+BB79</f>
        <v>0</v>
      </c>
      <c r="BD79" s="214"/>
      <c r="BE79" s="160" t="e">
        <f>BD79/BC79*100</f>
        <v>#DIV/0!</v>
      </c>
      <c r="BF79" s="214"/>
    </row>
    <row r="80" spans="1:58" ht="14.25" customHeight="1" hidden="1">
      <c r="A80" s="182"/>
      <c r="B80" s="224" t="s">
        <v>109</v>
      </c>
      <c r="C80" s="147"/>
      <c r="D80" s="172"/>
      <c r="E80" s="200" t="s">
        <v>110</v>
      </c>
      <c r="F80" s="245"/>
      <c r="G80" s="205"/>
      <c r="H80" s="270">
        <v>1890</v>
      </c>
      <c r="I80" s="244"/>
      <c r="J80" s="237">
        <v>3621.41</v>
      </c>
      <c r="K80" s="257">
        <v>4000</v>
      </c>
      <c r="L80" s="214"/>
      <c r="M80" s="85">
        <f>K80+L80</f>
        <v>4000</v>
      </c>
      <c r="N80" s="85"/>
      <c r="O80" s="214">
        <f>M80+N80</f>
        <v>4000</v>
      </c>
      <c r="P80" s="85"/>
      <c r="Q80" s="85">
        <f>O80+P80</f>
        <v>4000</v>
      </c>
      <c r="R80" s="85">
        <v>0</v>
      </c>
      <c r="S80" s="85">
        <f>Q80+R80</f>
        <v>4000</v>
      </c>
      <c r="T80" s="85">
        <v>2260</v>
      </c>
      <c r="U80" s="85"/>
      <c r="V80" s="85">
        <v>0</v>
      </c>
      <c r="W80" s="85">
        <f>S80+V80</f>
        <v>4000</v>
      </c>
      <c r="X80" s="85"/>
      <c r="Y80" s="85"/>
      <c r="Z80" s="85">
        <f>W80+Y80</f>
        <v>4000</v>
      </c>
      <c r="AA80" s="85"/>
      <c r="AB80" s="85">
        <f>Z80+AA80</f>
        <v>4000</v>
      </c>
      <c r="AC80" s="138"/>
      <c r="AD80" s="74">
        <f>AC80/AB80*100</f>
        <v>0</v>
      </c>
      <c r="AE80" s="17">
        <f>AB80*1.04</f>
        <v>4160</v>
      </c>
      <c r="AF80" s="257">
        <f>AB80</f>
        <v>4000</v>
      </c>
      <c r="AG80" s="237">
        <v>5000</v>
      </c>
      <c r="AH80" s="197"/>
      <c r="AI80" s="85">
        <f>AG80+AH80</f>
        <v>5000</v>
      </c>
      <c r="AJ80" s="85"/>
      <c r="AK80" s="85">
        <f>AI80+AJ80</f>
        <v>5000</v>
      </c>
      <c r="AL80" s="157"/>
      <c r="AM80" s="138">
        <f>AI80+AL80</f>
        <v>5000</v>
      </c>
      <c r="AN80" s="157"/>
      <c r="AO80" s="262">
        <f>AM80+AN80</f>
        <v>5000</v>
      </c>
      <c r="AP80" s="138"/>
      <c r="AQ80" s="85">
        <f>AO80+AP80</f>
        <v>5000</v>
      </c>
      <c r="AR80" s="214"/>
      <c r="AS80" s="41"/>
      <c r="AT80" s="85"/>
      <c r="AU80" s="157"/>
      <c r="AV80" s="138"/>
      <c r="AW80" s="157"/>
      <c r="AX80" s="138"/>
      <c r="AY80" s="157"/>
      <c r="AZ80" s="138"/>
      <c r="BA80" s="157"/>
      <c r="BB80" s="138"/>
      <c r="BC80" s="214">
        <f>AZ80+BB80</f>
        <v>0</v>
      </c>
      <c r="BD80" s="214"/>
      <c r="BE80" s="160" t="e">
        <f>BD80/BC80*100</f>
        <v>#DIV/0!</v>
      </c>
      <c r="BF80" s="214"/>
    </row>
    <row r="81" spans="1:58" ht="14.25" customHeight="1" hidden="1">
      <c r="A81" s="182"/>
      <c r="B81" s="224" t="s">
        <v>123</v>
      </c>
      <c r="C81" s="147"/>
      <c r="D81" s="172"/>
      <c r="E81" s="200" t="s">
        <v>124</v>
      </c>
      <c r="F81" s="245"/>
      <c r="G81" s="205"/>
      <c r="H81" s="270">
        <v>100</v>
      </c>
      <c r="I81" s="244"/>
      <c r="J81" s="237">
        <v>72.6</v>
      </c>
      <c r="K81" s="257">
        <v>73</v>
      </c>
      <c r="L81" s="214"/>
      <c r="M81" s="85">
        <f>K81+L81</f>
        <v>73</v>
      </c>
      <c r="N81" s="85"/>
      <c r="O81" s="214">
        <f>M81+N81</f>
        <v>73</v>
      </c>
      <c r="P81" s="85"/>
      <c r="Q81" s="85">
        <f>O81+P81</f>
        <v>73</v>
      </c>
      <c r="R81" s="85">
        <v>0</v>
      </c>
      <c r="S81" s="85">
        <f>Q81+R81</f>
        <v>73</v>
      </c>
      <c r="T81" s="85">
        <v>71</v>
      </c>
      <c r="U81" s="85"/>
      <c r="V81" s="85">
        <v>0</v>
      </c>
      <c r="W81" s="85">
        <f>S81+V81</f>
        <v>73</v>
      </c>
      <c r="X81" s="85"/>
      <c r="Y81" s="85"/>
      <c r="Z81" s="85">
        <f>W81+Y81</f>
        <v>73</v>
      </c>
      <c r="AA81" s="85"/>
      <c r="AB81" s="85">
        <f>Z81+AA81</f>
        <v>73</v>
      </c>
      <c r="AC81" s="138"/>
      <c r="AD81" s="74">
        <f>AC81/AB81*100</f>
        <v>0</v>
      </c>
      <c r="AE81" s="17">
        <f>AB81*1.04</f>
        <v>75.92</v>
      </c>
      <c r="AF81" s="257">
        <f>AB81</f>
        <v>73</v>
      </c>
      <c r="AG81" s="237">
        <v>158.01</v>
      </c>
      <c r="AH81" s="197"/>
      <c r="AI81" s="85">
        <f>AG81+AH81</f>
        <v>158.01</v>
      </c>
      <c r="AJ81" s="85"/>
      <c r="AK81" s="85">
        <f>AI81+AJ81</f>
        <v>158.01</v>
      </c>
      <c r="AL81" s="157"/>
      <c r="AM81" s="138">
        <f>AI81+AL81</f>
        <v>158.01</v>
      </c>
      <c r="AN81" s="157"/>
      <c r="AO81" s="262">
        <f>AM81+AN81</f>
        <v>158.01</v>
      </c>
      <c r="AP81" s="138"/>
      <c r="AQ81" s="85">
        <f>AO81+AP81</f>
        <v>158.01</v>
      </c>
      <c r="AR81" s="214"/>
      <c r="AS81" s="41"/>
      <c r="AT81" s="85"/>
      <c r="AU81" s="157"/>
      <c r="AV81" s="138"/>
      <c r="AW81" s="157"/>
      <c r="AX81" s="138"/>
      <c r="AY81" s="157"/>
      <c r="AZ81" s="138"/>
      <c r="BA81" s="157"/>
      <c r="BB81" s="138"/>
      <c r="BC81" s="214">
        <f>AZ81+BB81</f>
        <v>0</v>
      </c>
      <c r="BD81" s="214"/>
      <c r="BE81" s="160" t="e">
        <f>BD81/BC81*100</f>
        <v>#DIV/0!</v>
      </c>
      <c r="BF81" s="214"/>
    </row>
    <row r="82" spans="1:58" ht="14.25" customHeight="1" hidden="1">
      <c r="A82" s="182"/>
      <c r="B82" s="224" t="s">
        <v>151</v>
      </c>
      <c r="C82" s="147"/>
      <c r="D82" s="172"/>
      <c r="E82" s="200" t="s">
        <v>153</v>
      </c>
      <c r="F82" s="245"/>
      <c r="G82" s="205"/>
      <c r="H82" s="270">
        <v>154.44</v>
      </c>
      <c r="I82" s="244"/>
      <c r="J82" s="237"/>
      <c r="K82" s="257">
        <v>0</v>
      </c>
      <c r="L82" s="214"/>
      <c r="M82" s="85">
        <f>K82+L82</f>
        <v>0</v>
      </c>
      <c r="N82" s="85"/>
      <c r="O82" s="214">
        <f>M82+N82</f>
        <v>0</v>
      </c>
      <c r="P82" s="85"/>
      <c r="Q82" s="85">
        <f>O82+P82</f>
        <v>0</v>
      </c>
      <c r="R82" s="85">
        <v>0</v>
      </c>
      <c r="S82" s="85">
        <f>Q82+R82</f>
        <v>0</v>
      </c>
      <c r="T82" s="85">
        <v>4</v>
      </c>
      <c r="U82" s="85"/>
      <c r="V82" s="85">
        <v>0</v>
      </c>
      <c r="W82" s="85">
        <f>S82+V82</f>
        <v>0</v>
      </c>
      <c r="X82" s="85"/>
      <c r="Y82" s="85"/>
      <c r="Z82" s="85">
        <f>W82+Y82</f>
        <v>0</v>
      </c>
      <c r="AA82" s="85"/>
      <c r="AB82" s="85">
        <f>Z82+AA82</f>
        <v>0</v>
      </c>
      <c r="AC82" s="138"/>
      <c r="AD82" s="74" t="e">
        <f>AC82/AB82*100</f>
        <v>#DIV/0!</v>
      </c>
      <c r="AE82" s="17">
        <f>AB82*1.04</f>
        <v>0</v>
      </c>
      <c r="AF82" s="257">
        <f>AB82</f>
        <v>0</v>
      </c>
      <c r="AG82" s="237">
        <v>150</v>
      </c>
      <c r="AH82" s="197"/>
      <c r="AI82" s="85">
        <f>AG82+AH82</f>
        <v>150</v>
      </c>
      <c r="AJ82" s="85"/>
      <c r="AK82" s="85">
        <f>AI82+AJ82</f>
        <v>150</v>
      </c>
      <c r="AL82" s="157"/>
      <c r="AM82" s="138">
        <f>AI82+AL82</f>
        <v>150</v>
      </c>
      <c r="AN82" s="157"/>
      <c r="AO82" s="262">
        <f>AM82+AN82</f>
        <v>150</v>
      </c>
      <c r="AP82" s="138"/>
      <c r="AQ82" s="85">
        <f>AO82+AP82</f>
        <v>150</v>
      </c>
      <c r="AR82" s="214"/>
      <c r="AS82" s="41"/>
      <c r="AT82" s="85"/>
      <c r="AU82" s="157"/>
      <c r="AV82" s="138"/>
      <c r="AW82" s="157"/>
      <c r="AX82" s="138"/>
      <c r="AY82" s="157"/>
      <c r="AZ82" s="138"/>
      <c r="BA82" s="157"/>
      <c r="BB82" s="138"/>
      <c r="BC82" s="214">
        <f>AZ82+BB82</f>
        <v>0</v>
      </c>
      <c r="BD82" s="214"/>
      <c r="BE82" s="160" t="e">
        <f>BD82/BC82*100</f>
        <v>#DIV/0!</v>
      </c>
      <c r="BF82" s="214"/>
    </row>
    <row r="83" spans="1:58" ht="13.5" customHeight="1" hidden="1">
      <c r="A83" s="182"/>
      <c r="B83" s="224" t="s">
        <v>172</v>
      </c>
      <c r="C83" s="147"/>
      <c r="D83" s="172"/>
      <c r="E83" s="200" t="s">
        <v>173</v>
      </c>
      <c r="F83" s="245"/>
      <c r="G83" s="205"/>
      <c r="H83" s="270">
        <v>200</v>
      </c>
      <c r="I83" s="244"/>
      <c r="J83" s="237">
        <v>109.3</v>
      </c>
      <c r="K83" s="257">
        <v>200</v>
      </c>
      <c r="L83" s="214"/>
      <c r="M83" s="85">
        <f>K83+L83</f>
        <v>200</v>
      </c>
      <c r="N83" s="85"/>
      <c r="O83" s="214">
        <f>M83+N83</f>
        <v>200</v>
      </c>
      <c r="P83" s="85"/>
      <c r="Q83" s="85">
        <f>O83+P83</f>
        <v>200</v>
      </c>
      <c r="R83" s="85">
        <v>0</v>
      </c>
      <c r="S83" s="85">
        <f>Q83+R83</f>
        <v>200</v>
      </c>
      <c r="T83" s="85">
        <v>60</v>
      </c>
      <c r="U83" s="85"/>
      <c r="V83" s="85">
        <v>0</v>
      </c>
      <c r="W83" s="85">
        <f>S83+V83</f>
        <v>200</v>
      </c>
      <c r="X83" s="85"/>
      <c r="Y83" s="85"/>
      <c r="Z83" s="85">
        <f>W83+Y83</f>
        <v>200</v>
      </c>
      <c r="AA83" s="85"/>
      <c r="AB83" s="85">
        <f>Z83+AA83</f>
        <v>200</v>
      </c>
      <c r="AC83" s="138"/>
      <c r="AD83" s="74">
        <f>AC83/AB83*100</f>
        <v>0</v>
      </c>
      <c r="AE83" s="17">
        <f>AB83*1.04</f>
        <v>208</v>
      </c>
      <c r="AF83" s="257">
        <f>AB83</f>
        <v>200</v>
      </c>
      <c r="AG83" s="237">
        <v>200</v>
      </c>
      <c r="AH83" s="197"/>
      <c r="AI83" s="85">
        <f>AG83+AH83</f>
        <v>200</v>
      </c>
      <c r="AJ83" s="85"/>
      <c r="AK83" s="85">
        <f>AI83+AJ83</f>
        <v>200</v>
      </c>
      <c r="AL83" s="157"/>
      <c r="AM83" s="138">
        <f>AI83+AL83</f>
        <v>200</v>
      </c>
      <c r="AN83" s="157"/>
      <c r="AO83" s="262">
        <f>AM83+AN83</f>
        <v>200</v>
      </c>
      <c r="AP83" s="138"/>
      <c r="AQ83" s="85">
        <f>AO83+AP83</f>
        <v>200</v>
      </c>
      <c r="AR83" s="214"/>
      <c r="AS83" s="41"/>
      <c r="AT83" s="85"/>
      <c r="AU83" s="157"/>
      <c r="AV83" s="138"/>
      <c r="AW83" s="157"/>
      <c r="AX83" s="138"/>
      <c r="AY83" s="157"/>
      <c r="AZ83" s="138"/>
      <c r="BA83" s="157"/>
      <c r="BB83" s="138"/>
      <c r="BC83" s="214">
        <f>AZ83+BB83</f>
        <v>0</v>
      </c>
      <c r="BD83" s="214"/>
      <c r="BE83" s="160" t="e">
        <f>BD83/BC83*100</f>
        <v>#DIV/0!</v>
      </c>
      <c r="BF83" s="214"/>
    </row>
    <row r="84" spans="1:58" ht="15.75" customHeight="1" hidden="1">
      <c r="A84" s="182"/>
      <c r="B84" s="224" t="s">
        <v>197</v>
      </c>
      <c r="C84" s="147"/>
      <c r="D84" s="172"/>
      <c r="E84" s="200" t="s">
        <v>198</v>
      </c>
      <c r="F84" s="245"/>
      <c r="G84" s="205"/>
      <c r="H84" s="270">
        <v>600</v>
      </c>
      <c r="I84" s="244"/>
      <c r="J84" s="237">
        <v>460.18</v>
      </c>
      <c r="K84" s="257">
        <v>815</v>
      </c>
      <c r="L84" s="214"/>
      <c r="M84" s="85">
        <f>K84+L84</f>
        <v>815</v>
      </c>
      <c r="N84" s="85"/>
      <c r="O84" s="214">
        <f>M84+N84</f>
        <v>815</v>
      </c>
      <c r="P84" s="85"/>
      <c r="Q84" s="85">
        <f>O84+P84</f>
        <v>815</v>
      </c>
      <c r="R84" s="85">
        <v>0</v>
      </c>
      <c r="S84" s="85">
        <f>Q84+R84</f>
        <v>815</v>
      </c>
      <c r="T84" s="85">
        <v>500</v>
      </c>
      <c r="U84" s="85"/>
      <c r="V84" s="85">
        <v>0</v>
      </c>
      <c r="W84" s="85">
        <f>S84+V84</f>
        <v>815</v>
      </c>
      <c r="X84" s="85"/>
      <c r="Y84" s="85"/>
      <c r="Z84" s="85">
        <f>W84+Y84</f>
        <v>815</v>
      </c>
      <c r="AA84" s="85"/>
      <c r="AB84" s="85">
        <f>Z84+AA84</f>
        <v>815</v>
      </c>
      <c r="AC84" s="138"/>
      <c r="AD84" s="74">
        <f>AC84/AB84*100</f>
        <v>0</v>
      </c>
      <c r="AE84" s="17">
        <f>AB84*1.04</f>
        <v>847.6</v>
      </c>
      <c r="AF84" s="257">
        <f>AB84</f>
        <v>815</v>
      </c>
      <c r="AG84" s="237">
        <v>600</v>
      </c>
      <c r="AH84" s="197"/>
      <c r="AI84" s="85">
        <f>AG84+AH84</f>
        <v>600</v>
      </c>
      <c r="AJ84" s="85"/>
      <c r="AK84" s="85">
        <f>AI84+AJ84</f>
        <v>600</v>
      </c>
      <c r="AL84" s="157"/>
      <c r="AM84" s="138">
        <f>AI84+AL84</f>
        <v>600</v>
      </c>
      <c r="AN84" s="157"/>
      <c r="AO84" s="262">
        <f>AM84+AN84</f>
        <v>600</v>
      </c>
      <c r="AP84" s="138"/>
      <c r="AQ84" s="85">
        <f>AO84+AP84</f>
        <v>600</v>
      </c>
      <c r="AR84" s="214"/>
      <c r="AS84" s="41"/>
      <c r="AT84" s="85"/>
      <c r="AU84" s="157"/>
      <c r="AV84" s="138"/>
      <c r="AW84" s="157"/>
      <c r="AX84" s="138"/>
      <c r="AY84" s="157"/>
      <c r="AZ84" s="138"/>
      <c r="BA84" s="157"/>
      <c r="BB84" s="138"/>
      <c r="BC84" s="214">
        <f>AZ84+BB84</f>
        <v>0</v>
      </c>
      <c r="BD84" s="214"/>
      <c r="BE84" s="160" t="e">
        <f>BD84/BC84*100</f>
        <v>#DIV/0!</v>
      </c>
      <c r="BF84" s="214"/>
    </row>
    <row r="85" spans="1:58" ht="17.25" customHeight="1">
      <c r="A85" s="182">
        <v>47</v>
      </c>
      <c r="B85" s="8" t="s">
        <v>219</v>
      </c>
      <c r="C85" s="202">
        <v>41</v>
      </c>
      <c r="D85" s="88" t="s">
        <v>220</v>
      </c>
      <c r="E85" s="61" t="s">
        <v>221</v>
      </c>
      <c r="F85" s="261">
        <f>3.3+200+442.62</f>
        <v>645.9200000000001</v>
      </c>
      <c r="G85" s="39">
        <f>7.41+150.59+302.21</f>
        <v>460.21</v>
      </c>
      <c r="H85" s="6">
        <v>376.84</v>
      </c>
      <c r="I85" s="144">
        <v>1050000</v>
      </c>
      <c r="J85" s="214">
        <v>435.86</v>
      </c>
      <c r="K85" s="85">
        <v>522</v>
      </c>
      <c r="L85" s="214">
        <v>0</v>
      </c>
      <c r="M85" s="85">
        <f>K85+L85</f>
        <v>522</v>
      </c>
      <c r="N85" s="85">
        <v>0</v>
      </c>
      <c r="O85" s="214">
        <f>M85+N85</f>
        <v>522</v>
      </c>
      <c r="P85" s="85">
        <v>0</v>
      </c>
      <c r="Q85" s="85">
        <f>O85+P85</f>
        <v>522</v>
      </c>
      <c r="R85" s="85">
        <v>0</v>
      </c>
      <c r="S85" s="85">
        <f>Q85+R85</f>
        <v>522</v>
      </c>
      <c r="T85" s="85">
        <v>485</v>
      </c>
      <c r="U85" s="85">
        <v>523</v>
      </c>
      <c r="V85" s="85">
        <v>0</v>
      </c>
      <c r="W85" s="85">
        <f>S85+V85</f>
        <v>522</v>
      </c>
      <c r="X85" s="85">
        <v>652</v>
      </c>
      <c r="Y85" s="85">
        <v>100</v>
      </c>
      <c r="Z85" s="85">
        <f>W85+Y85</f>
        <v>622</v>
      </c>
      <c r="AA85" s="85">
        <v>0</v>
      </c>
      <c r="AB85" s="85">
        <f>Z85+AA85</f>
        <v>622</v>
      </c>
      <c r="AC85" s="138">
        <v>670</v>
      </c>
      <c r="AD85" s="74">
        <f>AC85/AB85*100</f>
        <v>107.71704180064307</v>
      </c>
      <c r="AE85" s="17">
        <f>AB85*1.04</f>
        <v>646.88</v>
      </c>
      <c r="AF85" s="85">
        <f>AB85</f>
        <v>622</v>
      </c>
      <c r="AG85" s="214">
        <v>443</v>
      </c>
      <c r="AH85" s="197">
        <v>0</v>
      </c>
      <c r="AI85" s="85">
        <f>AG85+AH85</f>
        <v>443</v>
      </c>
      <c r="AJ85" s="85">
        <v>0</v>
      </c>
      <c r="AK85" s="85">
        <f>AI85+AJ85</f>
        <v>443</v>
      </c>
      <c r="AL85" s="157">
        <v>0</v>
      </c>
      <c r="AM85" s="138">
        <f>AI85+AL85</f>
        <v>443</v>
      </c>
      <c r="AN85" s="157">
        <v>0</v>
      </c>
      <c r="AO85" s="262">
        <f>AM85+AN85</f>
        <v>443</v>
      </c>
      <c r="AP85" s="138">
        <v>0</v>
      </c>
      <c r="AQ85" s="85">
        <f>AO85+AP85</f>
        <v>443</v>
      </c>
      <c r="AR85" s="214">
        <v>0</v>
      </c>
      <c r="AS85" s="41">
        <f>SUM(AQ85:AR85)</f>
        <v>443</v>
      </c>
      <c r="AT85" s="85">
        <v>576</v>
      </c>
      <c r="AU85" s="157">
        <v>0</v>
      </c>
      <c r="AV85" s="138">
        <v>443</v>
      </c>
      <c r="AW85" s="157">
        <v>0</v>
      </c>
      <c r="AX85" s="138">
        <f>SUM(AV85:AW85)</f>
        <v>443</v>
      </c>
      <c r="AY85" s="157">
        <v>0</v>
      </c>
      <c r="AZ85" s="138">
        <f>SUM(AX85:AY85)</f>
        <v>443</v>
      </c>
      <c r="BA85" s="157">
        <v>333</v>
      </c>
      <c r="BB85" s="138">
        <v>-33</v>
      </c>
      <c r="BC85" s="214">
        <f>AZ85+BB85</f>
        <v>410</v>
      </c>
      <c r="BD85" s="214">
        <v>343</v>
      </c>
      <c r="BE85" s="160">
        <f>BD85/BC85*100</f>
        <v>83.65853658536585</v>
      </c>
      <c r="BF85" s="214">
        <v>405</v>
      </c>
    </row>
    <row r="86" spans="1:58" ht="0.75" customHeight="1" hidden="1">
      <c r="A86" s="182"/>
      <c r="B86" s="224" t="s">
        <v>239</v>
      </c>
      <c r="C86" s="147"/>
      <c r="D86" s="172"/>
      <c r="E86" s="200" t="s">
        <v>240</v>
      </c>
      <c r="F86" s="245"/>
      <c r="G86" s="205"/>
      <c r="H86" s="270">
        <v>3.87</v>
      </c>
      <c r="I86" s="244"/>
      <c r="J86" s="237">
        <v>6.24</v>
      </c>
      <c r="K86" s="257">
        <v>5</v>
      </c>
      <c r="L86" s="237">
        <v>0</v>
      </c>
      <c r="M86" s="257">
        <f>K86+L86</f>
        <v>5</v>
      </c>
      <c r="N86" s="257">
        <v>0</v>
      </c>
      <c r="O86" s="237">
        <f>M86+N86</f>
        <v>5</v>
      </c>
      <c r="P86" s="257">
        <v>0</v>
      </c>
      <c r="Q86" s="257">
        <f>O86+P86</f>
        <v>5</v>
      </c>
      <c r="R86" s="257">
        <v>0</v>
      </c>
      <c r="S86" s="257">
        <v>5</v>
      </c>
      <c r="T86" s="257">
        <v>7</v>
      </c>
      <c r="U86" s="257"/>
      <c r="V86" s="257">
        <v>0</v>
      </c>
      <c r="W86" s="257">
        <f>S86+V86</f>
        <v>5</v>
      </c>
      <c r="X86" s="257"/>
      <c r="Y86" s="257"/>
      <c r="Z86" s="257"/>
      <c r="AA86" s="257"/>
      <c r="AB86" s="257">
        <v>5</v>
      </c>
      <c r="AC86" s="128"/>
      <c r="AD86" s="87">
        <f>AC86/AB86*100</f>
        <v>0</v>
      </c>
      <c r="AE86" s="15">
        <f>AB86*1.04</f>
        <v>5.2</v>
      </c>
      <c r="AF86" s="257">
        <v>5</v>
      </c>
      <c r="AG86" s="237">
        <v>8</v>
      </c>
      <c r="AH86" s="163"/>
      <c r="AI86" s="259"/>
      <c r="AJ86" s="259"/>
      <c r="AK86" s="259"/>
      <c r="AL86" s="157"/>
      <c r="AM86" s="138"/>
      <c r="AN86" s="157"/>
      <c r="AO86" s="262"/>
      <c r="AP86" s="138"/>
      <c r="AQ86" s="85"/>
      <c r="AR86" s="214"/>
      <c r="AS86" s="41"/>
      <c r="AT86" s="85"/>
      <c r="AU86" s="157"/>
      <c r="AV86" s="138"/>
      <c r="AW86" s="157"/>
      <c r="AX86" s="138"/>
      <c r="AY86" s="157"/>
      <c r="AZ86" s="138"/>
      <c r="BA86" s="157"/>
      <c r="BB86" s="138"/>
      <c r="BC86" s="214"/>
      <c r="BD86" s="214"/>
      <c r="BE86" s="160" t="e">
        <f>BD86/BC86*100</f>
        <v>#DIV/0!</v>
      </c>
      <c r="BF86" s="214"/>
    </row>
    <row r="87" spans="1:58" ht="13.5" customHeight="1" hidden="1">
      <c r="A87" s="182"/>
      <c r="B87" s="276" t="s">
        <v>256</v>
      </c>
      <c r="C87" s="147"/>
      <c r="D87" s="172"/>
      <c r="E87" s="200" t="s">
        <v>257</v>
      </c>
      <c r="F87" s="245"/>
      <c r="G87" s="205"/>
      <c r="H87" s="270">
        <v>219.73</v>
      </c>
      <c r="I87" s="244"/>
      <c r="J87" s="237">
        <v>170.9</v>
      </c>
      <c r="K87" s="257">
        <v>252</v>
      </c>
      <c r="L87" s="237">
        <v>0</v>
      </c>
      <c r="M87" s="257">
        <f>K87+L87</f>
        <v>252</v>
      </c>
      <c r="N87" s="257">
        <v>0</v>
      </c>
      <c r="O87" s="237">
        <f>M87+N87</f>
        <v>252</v>
      </c>
      <c r="P87" s="257">
        <v>0</v>
      </c>
      <c r="Q87" s="257">
        <f>O87+P87</f>
        <v>252</v>
      </c>
      <c r="R87" s="257">
        <v>0</v>
      </c>
      <c r="S87" s="257">
        <v>252</v>
      </c>
      <c r="T87" s="257">
        <v>170</v>
      </c>
      <c r="U87" s="257"/>
      <c r="V87" s="257">
        <v>0</v>
      </c>
      <c r="W87" s="257">
        <f>S87+V87</f>
        <v>252</v>
      </c>
      <c r="X87" s="257"/>
      <c r="Y87" s="257"/>
      <c r="Z87" s="257"/>
      <c r="AA87" s="257"/>
      <c r="AB87" s="257">
        <v>252</v>
      </c>
      <c r="AC87" s="128"/>
      <c r="AD87" s="87">
        <f>AC87/AB87*100</f>
        <v>0</v>
      </c>
      <c r="AE87" s="15">
        <f>AB87*1.04</f>
        <v>262.08</v>
      </c>
      <c r="AF87" s="257">
        <v>252</v>
      </c>
      <c r="AG87" s="237">
        <v>334.9</v>
      </c>
      <c r="AH87" s="163"/>
      <c r="AI87" s="259"/>
      <c r="AJ87" s="259"/>
      <c r="AK87" s="259"/>
      <c r="AL87" s="157"/>
      <c r="AM87" s="138"/>
      <c r="AN87" s="157"/>
      <c r="AO87" s="262"/>
      <c r="AP87" s="138"/>
      <c r="AQ87" s="85"/>
      <c r="AR87" s="214"/>
      <c r="AS87" s="41"/>
      <c r="AT87" s="85"/>
      <c r="AU87" s="157"/>
      <c r="AV87" s="138"/>
      <c r="AW87" s="157"/>
      <c r="AX87" s="138"/>
      <c r="AY87" s="157"/>
      <c r="AZ87" s="138"/>
      <c r="BA87" s="157"/>
      <c r="BB87" s="138"/>
      <c r="BC87" s="214"/>
      <c r="BD87" s="214"/>
      <c r="BE87" s="160" t="e">
        <f>BD87/BC87*100</f>
        <v>#DIV/0!</v>
      </c>
      <c r="BF87" s="214"/>
    </row>
    <row r="88" spans="1:58" ht="0.75" customHeight="1" hidden="1">
      <c r="A88" s="182"/>
      <c r="B88" s="224"/>
      <c r="C88" s="147"/>
      <c r="D88" s="172"/>
      <c r="E88" s="200"/>
      <c r="F88" s="245"/>
      <c r="G88" s="205"/>
      <c r="H88" s="270"/>
      <c r="I88" s="244"/>
      <c r="J88" s="237">
        <v>0</v>
      </c>
      <c r="K88" s="257"/>
      <c r="L88" s="237"/>
      <c r="M88" s="257">
        <f>K88+L88</f>
        <v>0</v>
      </c>
      <c r="N88" s="257"/>
      <c r="O88" s="237">
        <f>M88+N88</f>
        <v>0</v>
      </c>
      <c r="P88" s="257"/>
      <c r="Q88" s="257">
        <f>O88+P88</f>
        <v>0</v>
      </c>
      <c r="R88" s="257"/>
      <c r="S88" s="257"/>
      <c r="T88" s="257"/>
      <c r="U88" s="257"/>
      <c r="V88" s="257"/>
      <c r="W88" s="257">
        <f>S88+V88</f>
        <v>0</v>
      </c>
      <c r="X88" s="257"/>
      <c r="Y88" s="257"/>
      <c r="Z88" s="257"/>
      <c r="AA88" s="257"/>
      <c r="AB88" s="257"/>
      <c r="AC88" s="128"/>
      <c r="AD88" s="87" t="e">
        <f>AC88/AB88*100</f>
        <v>#DIV/0!</v>
      </c>
      <c r="AE88" s="15">
        <f>AB88*1.04</f>
        <v>0</v>
      </c>
      <c r="AF88" s="257"/>
      <c r="AG88" s="237"/>
      <c r="AH88" s="163"/>
      <c r="AI88" s="259"/>
      <c r="AJ88" s="259"/>
      <c r="AK88" s="259"/>
      <c r="AL88" s="157"/>
      <c r="AM88" s="138"/>
      <c r="AN88" s="157"/>
      <c r="AO88" s="262"/>
      <c r="AP88" s="138"/>
      <c r="AQ88" s="85"/>
      <c r="AR88" s="214"/>
      <c r="AS88" s="41"/>
      <c r="AT88" s="85"/>
      <c r="AU88" s="157"/>
      <c r="AV88" s="138"/>
      <c r="AW88" s="157"/>
      <c r="AX88" s="138"/>
      <c r="AY88" s="157"/>
      <c r="AZ88" s="138"/>
      <c r="BA88" s="157"/>
      <c r="BB88" s="138"/>
      <c r="BC88" s="214"/>
      <c r="BD88" s="214"/>
      <c r="BE88" s="160" t="e">
        <f>BD88/BC88*100</f>
        <v>#DIV/0!</v>
      </c>
      <c r="BF88" s="214"/>
    </row>
    <row r="89" spans="1:58" ht="14.25" customHeight="1" hidden="1">
      <c r="A89" s="182"/>
      <c r="B89" s="224" t="s">
        <v>286</v>
      </c>
      <c r="C89" s="147"/>
      <c r="D89" s="172"/>
      <c r="E89" s="200" t="s">
        <v>287</v>
      </c>
      <c r="F89" s="245"/>
      <c r="G89" s="205"/>
      <c r="H89" s="270">
        <v>200</v>
      </c>
      <c r="I89" s="244"/>
      <c r="J89" s="237">
        <v>257.7</v>
      </c>
      <c r="K89" s="257">
        <v>265</v>
      </c>
      <c r="L89" s="237">
        <v>0</v>
      </c>
      <c r="M89" s="257">
        <f>K89+L89</f>
        <v>265</v>
      </c>
      <c r="N89" s="257">
        <v>0</v>
      </c>
      <c r="O89" s="237">
        <f>M89+N89</f>
        <v>265</v>
      </c>
      <c r="P89" s="257">
        <v>0</v>
      </c>
      <c r="Q89" s="257">
        <f>O89+P89</f>
        <v>265</v>
      </c>
      <c r="R89" s="257">
        <v>0</v>
      </c>
      <c r="S89" s="257">
        <v>265</v>
      </c>
      <c r="T89" s="257">
        <v>305</v>
      </c>
      <c r="U89" s="257"/>
      <c r="V89" s="257">
        <v>0</v>
      </c>
      <c r="W89" s="257">
        <f>S89+V89</f>
        <v>265</v>
      </c>
      <c r="X89" s="257"/>
      <c r="Y89" s="257"/>
      <c r="Z89" s="257"/>
      <c r="AA89" s="257"/>
      <c r="AB89" s="257">
        <v>265</v>
      </c>
      <c r="AC89" s="128"/>
      <c r="AD89" s="87">
        <f>AC89/AB89*100</f>
        <v>0</v>
      </c>
      <c r="AE89" s="15">
        <f>AB89*1.04</f>
        <v>275.6</v>
      </c>
      <c r="AF89" s="257">
        <v>265</v>
      </c>
      <c r="AG89" s="237">
        <v>100</v>
      </c>
      <c r="AH89" s="163"/>
      <c r="AI89" s="259"/>
      <c r="AJ89" s="259"/>
      <c r="AK89" s="259"/>
      <c r="AL89" s="157"/>
      <c r="AM89" s="138"/>
      <c r="AN89" s="157"/>
      <c r="AO89" s="262"/>
      <c r="AP89" s="138"/>
      <c r="AQ89" s="85"/>
      <c r="AR89" s="214"/>
      <c r="AS89" s="41"/>
      <c r="AT89" s="85"/>
      <c r="AU89" s="157"/>
      <c r="AV89" s="138"/>
      <c r="AW89" s="157"/>
      <c r="AX89" s="138"/>
      <c r="AY89" s="157"/>
      <c r="AZ89" s="138"/>
      <c r="BA89" s="157"/>
      <c r="BB89" s="138"/>
      <c r="BC89" s="214"/>
      <c r="BD89" s="214"/>
      <c r="BE89" s="160" t="e">
        <f>BD89/BC89*100</f>
        <v>#DIV/0!</v>
      </c>
      <c r="BF89" s="214"/>
    </row>
    <row r="90" spans="1:58" ht="0.75" customHeight="1" hidden="1">
      <c r="A90" s="182"/>
      <c r="B90" s="224" t="s">
        <v>303</v>
      </c>
      <c r="C90" s="147"/>
      <c r="D90" s="172"/>
      <c r="E90" s="200" t="s">
        <v>304</v>
      </c>
      <c r="F90" s="245"/>
      <c r="G90" s="205"/>
      <c r="H90" s="270">
        <v>300</v>
      </c>
      <c r="I90" s="244"/>
      <c r="J90" s="237">
        <v>0.96</v>
      </c>
      <c r="K90" s="257">
        <v>0</v>
      </c>
      <c r="L90" s="237">
        <v>0</v>
      </c>
      <c r="M90" s="257">
        <f>K90+L90</f>
        <v>0</v>
      </c>
      <c r="N90" s="257">
        <v>0</v>
      </c>
      <c r="O90" s="237">
        <f>M90+N90</f>
        <v>0</v>
      </c>
      <c r="P90" s="257">
        <v>0</v>
      </c>
      <c r="Q90" s="257">
        <f>O90+P90</f>
        <v>0</v>
      </c>
      <c r="R90" s="257">
        <v>0</v>
      </c>
      <c r="S90" s="257">
        <v>0</v>
      </c>
      <c r="T90" s="257">
        <v>3</v>
      </c>
      <c r="U90" s="257"/>
      <c r="V90" s="257">
        <v>0</v>
      </c>
      <c r="W90" s="257">
        <f>S90+V90</f>
        <v>0</v>
      </c>
      <c r="X90" s="257"/>
      <c r="Y90" s="257"/>
      <c r="Z90" s="257"/>
      <c r="AA90" s="257"/>
      <c r="AB90" s="257"/>
      <c r="AC90" s="128"/>
      <c r="AD90" s="87" t="e">
        <f>AC90/AB90*100</f>
        <v>#DIV/0!</v>
      </c>
      <c r="AE90" s="15">
        <f>AB90*1.04</f>
        <v>0</v>
      </c>
      <c r="AF90" s="257"/>
      <c r="AG90" s="237"/>
      <c r="AH90" s="163"/>
      <c r="AI90" s="207"/>
      <c r="AJ90" s="207"/>
      <c r="AK90" s="207"/>
      <c r="AL90" s="157"/>
      <c r="AM90" s="138"/>
      <c r="AN90" s="157"/>
      <c r="AO90" s="262"/>
      <c r="AP90" s="138"/>
      <c r="AQ90" s="85"/>
      <c r="AR90" s="214"/>
      <c r="AS90" s="41"/>
      <c r="AT90" s="85"/>
      <c r="AU90" s="157"/>
      <c r="AV90" s="138"/>
      <c r="AW90" s="157"/>
      <c r="AX90" s="138"/>
      <c r="AY90" s="157"/>
      <c r="AZ90" s="138"/>
      <c r="BA90" s="157"/>
      <c r="BB90" s="138"/>
      <c r="BC90" s="214"/>
      <c r="BD90" s="214"/>
      <c r="BE90" s="160" t="e">
        <f>BD90/BC90*100</f>
        <v>#DIV/0!</v>
      </c>
      <c r="BF90" s="214"/>
    </row>
    <row r="91" spans="1:58" ht="12.75">
      <c r="A91" s="182">
        <v>48</v>
      </c>
      <c r="B91" s="158" t="s">
        <v>317</v>
      </c>
      <c r="C91" s="202">
        <v>42</v>
      </c>
      <c r="D91" s="88"/>
      <c r="E91" s="61" t="s">
        <v>318</v>
      </c>
      <c r="F91" s="153">
        <f>SUM(F92)</f>
        <v>0</v>
      </c>
      <c r="G91" s="233">
        <f>SUM(G92)</f>
        <v>0</v>
      </c>
      <c r="H91" s="120">
        <f>SUM(H92)</f>
        <v>0</v>
      </c>
      <c r="I91" s="204">
        <f>SUM(I92)</f>
        <v>1471576</v>
      </c>
      <c r="J91" s="204">
        <f>SUM(J92)</f>
        <v>0</v>
      </c>
      <c r="K91" s="233">
        <f>SUM(K92)</f>
        <v>0</v>
      </c>
      <c r="L91" s="17">
        <f>SUM(L92)</f>
        <v>0</v>
      </c>
      <c r="M91" s="159">
        <f>SUM(M92)</f>
        <v>0</v>
      </c>
      <c r="N91" s="159">
        <f>SUM(N92)</f>
        <v>0</v>
      </c>
      <c r="O91" s="17">
        <f>SUM(O92)</f>
        <v>0</v>
      </c>
      <c r="P91" s="159">
        <f>SUM(P92)</f>
        <v>0</v>
      </c>
      <c r="Q91" s="159">
        <f>SUM(Q92)</f>
        <v>0</v>
      </c>
      <c r="R91" s="159">
        <f>SUM(R92)</f>
        <v>0</v>
      </c>
      <c r="S91" s="159">
        <f>SUM(S92)</f>
        <v>0</v>
      </c>
      <c r="T91" s="159">
        <f>SUM(T92)</f>
        <v>0</v>
      </c>
      <c r="U91" s="159">
        <f>SUM(U92)</f>
        <v>0</v>
      </c>
      <c r="V91" s="159">
        <f>SUM(V92)</f>
        <v>0</v>
      </c>
      <c r="W91" s="159">
        <f>SUM(W92)</f>
        <v>0</v>
      </c>
      <c r="X91" s="159">
        <f>SUM(X92)</f>
        <v>1</v>
      </c>
      <c r="Y91" s="159">
        <f>SUM(Y92)</f>
        <v>0</v>
      </c>
      <c r="Z91" s="159">
        <f>SUM(Z92)</f>
        <v>0</v>
      </c>
      <c r="AA91" s="159">
        <f>SUM(AA92)</f>
        <v>0</v>
      </c>
      <c r="AB91" s="159">
        <f>SUM(AB92)</f>
        <v>0</v>
      </c>
      <c r="AC91" s="159">
        <f>SUM(AC92)</f>
        <v>1</v>
      </c>
      <c r="AD91" s="159"/>
      <c r="AE91" s="17">
        <f>AB91*1.04</f>
        <v>0</v>
      </c>
      <c r="AF91" s="159">
        <f>SUM(AF92)</f>
        <v>0</v>
      </c>
      <c r="AG91" s="17">
        <f>SUM(AG92)</f>
        <v>0</v>
      </c>
      <c r="AH91" s="17">
        <f>SUM(AH92)</f>
        <v>0</v>
      </c>
      <c r="AI91" s="159">
        <f>SUM(AI92)</f>
        <v>0</v>
      </c>
      <c r="AJ91" s="159">
        <f>SUM(AJ92)</f>
        <v>0</v>
      </c>
      <c r="AK91" s="159">
        <f>SUM(AK92)</f>
        <v>0</v>
      </c>
      <c r="AL91" s="159">
        <f>SUM(AL92)</f>
        <v>0</v>
      </c>
      <c r="AM91" s="159">
        <f>SUM(AM92)</f>
        <v>0</v>
      </c>
      <c r="AN91" s="159">
        <f>SUM(AN92)</f>
        <v>0</v>
      </c>
      <c r="AO91" s="159">
        <f>SUM(AO92)</f>
        <v>0</v>
      </c>
      <c r="AP91" s="159">
        <f>SUM(AP92)</f>
        <v>0</v>
      </c>
      <c r="AQ91" s="159">
        <f>SUM(AQ92)</f>
        <v>0</v>
      </c>
      <c r="AR91" s="159">
        <f>SUM(AR92)</f>
        <v>0</v>
      </c>
      <c r="AS91" s="159">
        <f>SUM(AS92)</f>
        <v>0</v>
      </c>
      <c r="AT91" s="159">
        <f>SUM(AT92)</f>
        <v>2</v>
      </c>
      <c r="AU91" s="159">
        <f>SUM(AU92)</f>
        <v>0</v>
      </c>
      <c r="AV91" s="159">
        <f>SUM(AV92)</f>
        <v>0</v>
      </c>
      <c r="AW91" s="159">
        <f>SUM(AW92)</f>
        <v>0</v>
      </c>
      <c r="AX91" s="159">
        <f>SUM(AX92)</f>
        <v>0</v>
      </c>
      <c r="AY91" s="159">
        <f>SUM(AY92)</f>
        <v>0</v>
      </c>
      <c r="AZ91" s="159">
        <f>SUM(AZ92)</f>
        <v>0</v>
      </c>
      <c r="BA91" s="159">
        <f>SUM(BA92)</f>
        <v>2</v>
      </c>
      <c r="BB91" s="159">
        <f>SUM(BB92)</f>
        <v>0</v>
      </c>
      <c r="BC91" s="17">
        <f>SUM(BC92)</f>
        <v>0</v>
      </c>
      <c r="BD91" s="17">
        <f>SUM(BD92)</f>
        <v>2</v>
      </c>
      <c r="BE91" s="274">
        <f>SUM(BE92)</f>
        <v>0</v>
      </c>
      <c r="BF91" s="17">
        <f>SUM(BF92)</f>
        <v>0</v>
      </c>
    </row>
    <row r="92" spans="1:58" ht="12.75">
      <c r="A92" s="182">
        <v>49</v>
      </c>
      <c r="B92" s="158" t="s">
        <v>331</v>
      </c>
      <c r="C92" s="202">
        <v>43</v>
      </c>
      <c r="D92" s="88"/>
      <c r="E92" s="61" t="s">
        <v>332</v>
      </c>
      <c r="F92" s="153">
        <f>SUM(F93)</f>
        <v>0</v>
      </c>
      <c r="G92" s="233">
        <f>SUM(G93)</f>
        <v>0</v>
      </c>
      <c r="H92" s="120">
        <f>SUM(H93)</f>
        <v>0</v>
      </c>
      <c r="I92" s="204">
        <f>SUM(I93)</f>
        <v>1471576</v>
      </c>
      <c r="J92" s="204">
        <f>SUM(J93)</f>
        <v>0</v>
      </c>
      <c r="K92" s="233">
        <f>SUM(K93)</f>
        <v>0</v>
      </c>
      <c r="L92" s="17">
        <f>SUM(L93)</f>
        <v>0</v>
      </c>
      <c r="M92" s="159">
        <f>SUM(M93)</f>
        <v>0</v>
      </c>
      <c r="N92" s="159">
        <f>SUM(N93)</f>
        <v>0</v>
      </c>
      <c r="O92" s="17">
        <f>SUM(O93)</f>
        <v>0</v>
      </c>
      <c r="P92" s="159">
        <f>SUM(P93)</f>
        <v>0</v>
      </c>
      <c r="Q92" s="159">
        <f>SUM(Q93)</f>
        <v>0</v>
      </c>
      <c r="R92" s="159">
        <f>SUM(R93)</f>
        <v>0</v>
      </c>
      <c r="S92" s="159">
        <f>SUM(S93)</f>
        <v>0</v>
      </c>
      <c r="T92" s="159">
        <f>SUM(T93)</f>
        <v>0</v>
      </c>
      <c r="U92" s="159">
        <f>SUM(U93)</f>
        <v>0</v>
      </c>
      <c r="V92" s="159">
        <f>SUM(V93)</f>
        <v>0</v>
      </c>
      <c r="W92" s="159">
        <f>SUM(W93)</f>
        <v>0</v>
      </c>
      <c r="X92" s="159">
        <f>SUM(X93)</f>
        <v>1</v>
      </c>
      <c r="Y92" s="159">
        <f>SUM(Y93)</f>
        <v>0</v>
      </c>
      <c r="Z92" s="159">
        <f>SUM(Z93)</f>
        <v>0</v>
      </c>
      <c r="AA92" s="159">
        <f>SUM(AA93)</f>
        <v>0</v>
      </c>
      <c r="AB92" s="159">
        <f>SUM(AB93)</f>
        <v>0</v>
      </c>
      <c r="AC92" s="159">
        <f>SUM(AC93)</f>
        <v>1</v>
      </c>
      <c r="AD92" s="159"/>
      <c r="AE92" s="17">
        <f>AB92*1.04</f>
        <v>0</v>
      </c>
      <c r="AF92" s="159">
        <f>SUM(AF93)</f>
        <v>0</v>
      </c>
      <c r="AG92" s="17">
        <f>SUM(AG93)</f>
        <v>0</v>
      </c>
      <c r="AH92" s="17">
        <f>SUM(AH93)</f>
        <v>0</v>
      </c>
      <c r="AI92" s="159">
        <f>SUM(AI93)</f>
        <v>0</v>
      </c>
      <c r="AJ92" s="159">
        <f>SUM(AJ93)</f>
        <v>0</v>
      </c>
      <c r="AK92" s="159">
        <f>SUM(AK93)</f>
        <v>0</v>
      </c>
      <c r="AL92" s="159">
        <f>SUM(AL93)</f>
        <v>0</v>
      </c>
      <c r="AM92" s="159">
        <f>SUM(AM93)</f>
        <v>0</v>
      </c>
      <c r="AN92" s="159">
        <f>SUM(AN93)</f>
        <v>0</v>
      </c>
      <c r="AO92" s="159">
        <f>SUM(AO93)</f>
        <v>0</v>
      </c>
      <c r="AP92" s="159">
        <f>SUM(AP93)</f>
        <v>0</v>
      </c>
      <c r="AQ92" s="159">
        <f>SUM(AQ93)</f>
        <v>0</v>
      </c>
      <c r="AR92" s="159">
        <f>SUM(AR93)</f>
        <v>0</v>
      </c>
      <c r="AS92" s="159">
        <f>SUM(AS93)</f>
        <v>0</v>
      </c>
      <c r="AT92" s="159">
        <f>SUM(AT93)</f>
        <v>2</v>
      </c>
      <c r="AU92" s="159">
        <f>SUM(AU93)</f>
        <v>0</v>
      </c>
      <c r="AV92" s="159">
        <f>SUM(AV93)</f>
        <v>0</v>
      </c>
      <c r="AW92" s="159">
        <f>SUM(AW93)</f>
        <v>0</v>
      </c>
      <c r="AX92" s="159">
        <f>SUM(AX93)</f>
        <v>0</v>
      </c>
      <c r="AY92" s="159">
        <f>SUM(AY93)</f>
        <v>0</v>
      </c>
      <c r="AZ92" s="159">
        <f>SUM(AZ93)</f>
        <v>0</v>
      </c>
      <c r="BA92" s="159">
        <f>SUM(BA93)</f>
        <v>2</v>
      </c>
      <c r="BB92" s="159">
        <f>SUM(BB93)</f>
        <v>0</v>
      </c>
      <c r="BC92" s="17">
        <f>SUM(BC93)</f>
        <v>0</v>
      </c>
      <c r="BD92" s="17">
        <f>SUM(BD93)</f>
        <v>2</v>
      </c>
      <c r="BE92" s="274">
        <f>SUM(BE93)</f>
        <v>0</v>
      </c>
      <c r="BF92" s="17">
        <f>SUM(BF93)</f>
        <v>0</v>
      </c>
    </row>
    <row r="93" spans="1:58" ht="12.75">
      <c r="A93" s="23">
        <v>50</v>
      </c>
      <c r="B93" s="222" t="s">
        <v>348</v>
      </c>
      <c r="C93" s="113">
        <v>44</v>
      </c>
      <c r="D93" s="212"/>
      <c r="E93" s="267" t="s">
        <v>349</v>
      </c>
      <c r="F93" s="273">
        <v>0</v>
      </c>
      <c r="G93" s="115">
        <v>0</v>
      </c>
      <c r="H93" s="277">
        <v>0</v>
      </c>
      <c r="I93" s="144">
        <v>1471576</v>
      </c>
      <c r="J93" s="214">
        <v>0</v>
      </c>
      <c r="K93" s="85">
        <v>0</v>
      </c>
      <c r="L93" s="214">
        <v>0</v>
      </c>
      <c r="M93" s="85">
        <v>0</v>
      </c>
      <c r="N93" s="85">
        <v>0</v>
      </c>
      <c r="O93" s="214">
        <f>M93+N93</f>
        <v>0</v>
      </c>
      <c r="P93" s="85">
        <v>0</v>
      </c>
      <c r="Q93" s="85">
        <f>O93+P93</f>
        <v>0</v>
      </c>
      <c r="R93" s="85">
        <v>0</v>
      </c>
      <c r="S93" s="85">
        <f>Q93+R93</f>
        <v>0</v>
      </c>
      <c r="T93" s="85">
        <v>0</v>
      </c>
      <c r="U93" s="85">
        <v>0</v>
      </c>
      <c r="V93" s="85">
        <v>0</v>
      </c>
      <c r="W93" s="85">
        <f>S93+V93</f>
        <v>0</v>
      </c>
      <c r="X93" s="85">
        <v>1</v>
      </c>
      <c r="Y93" s="85">
        <v>0</v>
      </c>
      <c r="Z93" s="85">
        <f>W93+Y93</f>
        <v>0</v>
      </c>
      <c r="AA93" s="85">
        <v>0</v>
      </c>
      <c r="AB93" s="85">
        <f>Z93+AA93</f>
        <v>0</v>
      </c>
      <c r="AC93" s="138">
        <v>1</v>
      </c>
      <c r="AD93" s="159"/>
      <c r="AE93" s="17">
        <f>AB93*1.04</f>
        <v>0</v>
      </c>
      <c r="AF93" s="85">
        <v>0</v>
      </c>
      <c r="AG93" s="214">
        <v>0</v>
      </c>
      <c r="AH93" s="197"/>
      <c r="AI93" s="85">
        <f>AG93+AH93</f>
        <v>0</v>
      </c>
      <c r="AJ93" s="85">
        <v>0</v>
      </c>
      <c r="AK93" s="85">
        <v>0</v>
      </c>
      <c r="AL93" s="157">
        <v>0</v>
      </c>
      <c r="AM93" s="138">
        <v>0</v>
      </c>
      <c r="AN93" s="157">
        <v>0</v>
      </c>
      <c r="AO93" s="262">
        <f>AM93+AN93</f>
        <v>0</v>
      </c>
      <c r="AP93" s="138">
        <v>0</v>
      </c>
      <c r="AQ93" s="85">
        <f>AO93+AP93</f>
        <v>0</v>
      </c>
      <c r="AR93" s="214">
        <v>0</v>
      </c>
      <c r="AS93" s="41">
        <f>SUM(AQ93:AR93)</f>
        <v>0</v>
      </c>
      <c r="AT93" s="85">
        <v>2</v>
      </c>
      <c r="AU93" s="157">
        <v>0</v>
      </c>
      <c r="AV93" s="138">
        <v>0</v>
      </c>
      <c r="AW93" s="157">
        <v>0</v>
      </c>
      <c r="AX93" s="138">
        <v>0</v>
      </c>
      <c r="AY93" s="157">
        <v>0</v>
      </c>
      <c r="AZ93" s="138">
        <v>0</v>
      </c>
      <c r="BA93" s="157">
        <v>2</v>
      </c>
      <c r="BB93" s="138">
        <v>0</v>
      </c>
      <c r="BC93" s="214">
        <f>AZ93+BB93</f>
        <v>0</v>
      </c>
      <c r="BD93" s="214">
        <v>2</v>
      </c>
      <c r="BE93" s="160">
        <v>0</v>
      </c>
      <c r="BF93" s="214">
        <v>0</v>
      </c>
    </row>
    <row r="94" spans="1:58" ht="12.75">
      <c r="A94" s="182">
        <v>51</v>
      </c>
      <c r="B94" s="158" t="s">
        <v>364</v>
      </c>
      <c r="C94" s="202">
        <v>45</v>
      </c>
      <c r="D94" s="56"/>
      <c r="E94" s="170" t="s">
        <v>365</v>
      </c>
      <c r="F94" s="153">
        <f>SUM(F95+F114)</f>
        <v>24938.67</v>
      </c>
      <c r="G94" s="233">
        <f>SUM(G95+G114)</f>
        <v>14342.079999999998</v>
      </c>
      <c r="H94" s="120">
        <f>SUM(H95+H114)</f>
        <v>27270.54</v>
      </c>
      <c r="I94" s="204">
        <f>SUM(I95+I114)</f>
        <v>31261465</v>
      </c>
      <c r="J94" s="204">
        <f>SUM(J95+J114)</f>
        <v>22514.62</v>
      </c>
      <c r="K94" s="233">
        <f>SUM(K95+K114)</f>
        <v>40215</v>
      </c>
      <c r="L94" s="17">
        <f>SUM(L95+L114)</f>
        <v>0</v>
      </c>
      <c r="M94" s="159">
        <f>SUM(M95+M114)</f>
        <v>40215</v>
      </c>
      <c r="N94" s="159">
        <f>SUM(N95+N114)</f>
        <v>2062</v>
      </c>
      <c r="O94" s="17">
        <f>SUM(O95+O114)</f>
        <v>42277</v>
      </c>
      <c r="P94" s="159">
        <f>SUM(P95+P114)</f>
        <v>315</v>
      </c>
      <c r="Q94" s="159">
        <f>SUM(Q95+Q114)</f>
        <v>42592</v>
      </c>
      <c r="R94" s="159">
        <f>SUM(R95+R114)</f>
        <v>0</v>
      </c>
      <c r="S94" s="159">
        <f>SUM(S95+S114)</f>
        <v>42592</v>
      </c>
      <c r="T94" s="159">
        <f>SUM(T95+T114)</f>
        <v>19173</v>
      </c>
      <c r="U94" s="159">
        <f>SUM(U95+U114)</f>
        <v>23385</v>
      </c>
      <c r="V94" s="159">
        <f>SUM(V95+V114)</f>
        <v>268</v>
      </c>
      <c r="W94" s="159">
        <f>SUM(W95+W114)</f>
        <v>42860</v>
      </c>
      <c r="X94" s="159">
        <f>SUM(X95+X114)</f>
        <v>27440</v>
      </c>
      <c r="Y94" s="159">
        <f>SUM(Y95+Y114)</f>
        <v>-7498</v>
      </c>
      <c r="Z94" s="159">
        <f>SUM(Z95+Z114)</f>
        <v>35362</v>
      </c>
      <c r="AA94" s="159">
        <f>SUM(AA95+AA114)</f>
        <v>0</v>
      </c>
      <c r="AB94" s="159">
        <f>SUM(AB95+AB114)</f>
        <v>35362</v>
      </c>
      <c r="AC94" s="159">
        <f>SUM(AC95+AC114)</f>
        <v>29469</v>
      </c>
      <c r="AD94" s="159">
        <f>AC94/AB94*100</f>
        <v>83.33521859623325</v>
      </c>
      <c r="AE94" s="17">
        <f>AB94*1.04</f>
        <v>36776.48</v>
      </c>
      <c r="AF94" s="159">
        <f>SUM(AF95+AF114)</f>
        <v>35083.240000000005</v>
      </c>
      <c r="AG94" s="17">
        <f>SUM(AG95+AG114)</f>
        <v>41576</v>
      </c>
      <c r="AH94" s="17">
        <f>SUM(AH95+AH114)</f>
        <v>0</v>
      </c>
      <c r="AI94" s="159">
        <f>SUM(AI95+AI114)</f>
        <v>41576</v>
      </c>
      <c r="AJ94" s="159">
        <f>SUM(AJ95+AJ114)</f>
        <v>0</v>
      </c>
      <c r="AK94" s="159">
        <f>SUM(AK95+AK114)</f>
        <v>41576</v>
      </c>
      <c r="AL94" s="159">
        <f>SUM(AL95+AL114)</f>
        <v>0</v>
      </c>
      <c r="AM94" s="159">
        <f>SUM(AM95+AM114)</f>
        <v>41576</v>
      </c>
      <c r="AN94" s="159">
        <f>SUM(AN95+AN114)</f>
        <v>0</v>
      </c>
      <c r="AO94" s="159">
        <f>SUM(AO95+AO114)</f>
        <v>41576</v>
      </c>
      <c r="AP94" s="159">
        <f>SUM(AP95+AP114)</f>
        <v>0</v>
      </c>
      <c r="AQ94" s="159">
        <f>SUM(AQ95+AQ114)</f>
        <v>41576</v>
      </c>
      <c r="AR94" s="159">
        <f>SUM(AR95+AR114)</f>
        <v>0</v>
      </c>
      <c r="AS94" s="159">
        <f>SUM(AS95+AS114)</f>
        <v>41576</v>
      </c>
      <c r="AT94" s="159">
        <f>SUM(AT95+AT114)</f>
        <v>27726</v>
      </c>
      <c r="AU94" s="159">
        <f>SUM(AU95+AU114)</f>
        <v>0</v>
      </c>
      <c r="AV94" s="159">
        <f>SUM(AV95+AV114)</f>
        <v>41576</v>
      </c>
      <c r="AW94" s="159">
        <f>SUM(AW95+AW114)</f>
        <v>10000</v>
      </c>
      <c r="AX94" s="159">
        <f>SUM(AX95+AX114)</f>
        <v>51576</v>
      </c>
      <c r="AY94" s="159">
        <f>SUM(AY95+AY114)</f>
        <v>4381</v>
      </c>
      <c r="AZ94" s="159">
        <f>SUM(AZ95+AZ114)</f>
        <v>55957</v>
      </c>
      <c r="BA94" s="159">
        <f>SUM(BA95+BA114)</f>
        <v>32599</v>
      </c>
      <c r="BB94" s="159">
        <f>SUM(BB95+BB114)</f>
        <v>-126</v>
      </c>
      <c r="BC94" s="17">
        <f>SUM(BC95+BC114)</f>
        <v>55831</v>
      </c>
      <c r="BD94" s="17">
        <f>SUM(BD95+BD114)</f>
        <v>34072</v>
      </c>
      <c r="BE94" s="274" t="e">
        <f>SUM(BE95+BE114)</f>
        <v>#DIV/0!</v>
      </c>
      <c r="BF94" s="17">
        <f>SUM(BF95+BF114)</f>
        <v>53573</v>
      </c>
    </row>
    <row r="95" spans="1:58" ht="12.75">
      <c r="A95" s="182">
        <v>52</v>
      </c>
      <c r="B95" s="158" t="s">
        <v>382</v>
      </c>
      <c r="C95" s="202">
        <v>46</v>
      </c>
      <c r="D95" s="56"/>
      <c r="E95" s="170" t="s">
        <v>383</v>
      </c>
      <c r="F95" s="153">
        <f>SUM(F96+F112)</f>
        <v>16161.7</v>
      </c>
      <c r="G95" s="233">
        <f>SUM(G96+G112)</f>
        <v>8175.589999999999</v>
      </c>
      <c r="H95" s="120">
        <f>SUM(H96+H112)</f>
        <v>16259</v>
      </c>
      <c r="I95" s="204">
        <f>SUM(I96+I112)</f>
        <v>19675000</v>
      </c>
      <c r="J95" s="204">
        <f>SUM(J96+J112)</f>
        <v>12104.949999999999</v>
      </c>
      <c r="K95" s="233">
        <f>SUM(K96+K112)</f>
        <v>22331</v>
      </c>
      <c r="L95" s="17">
        <f>SUM(L96+L112)</f>
        <v>0</v>
      </c>
      <c r="M95" s="159">
        <f>SUM(M96+M112)</f>
        <v>22331</v>
      </c>
      <c r="N95" s="159">
        <f>SUM(N96+N112)</f>
        <v>0</v>
      </c>
      <c r="O95" s="17">
        <f>SUM(O96+O112)</f>
        <v>22331</v>
      </c>
      <c r="P95" s="159">
        <f>SUM(P96+P112)</f>
        <v>0</v>
      </c>
      <c r="Q95" s="159">
        <f>SUM(Q96+Q112)</f>
        <v>22331</v>
      </c>
      <c r="R95" s="159">
        <f>SUM(R96+R112)</f>
        <v>0</v>
      </c>
      <c r="S95" s="159">
        <f>SUM(S96+S112)</f>
        <v>22331</v>
      </c>
      <c r="T95" s="159">
        <f>SUM(T96+T112)</f>
        <v>7507</v>
      </c>
      <c r="U95" s="159">
        <f>SUM(U96+U112)</f>
        <v>7773</v>
      </c>
      <c r="V95" s="159">
        <f>SUM(V96+V112)</f>
        <v>0</v>
      </c>
      <c r="W95" s="159">
        <f>SUM(W96+W112)</f>
        <v>22331</v>
      </c>
      <c r="X95" s="159">
        <f>SUM(X96+X112)</f>
        <v>9453</v>
      </c>
      <c r="Y95" s="159">
        <f>SUM(Y96+Y112)</f>
        <v>-5804</v>
      </c>
      <c r="Z95" s="159">
        <f>SUM(Z96+Z112)</f>
        <v>16527</v>
      </c>
      <c r="AA95" s="159">
        <f>SUM(AA96+AA112)</f>
        <v>0</v>
      </c>
      <c r="AB95" s="159">
        <f>SUM(AB96+AB112)</f>
        <v>16527</v>
      </c>
      <c r="AC95" s="159">
        <f>SUM(AC96+AC112)</f>
        <v>10707</v>
      </c>
      <c r="AD95" s="159">
        <f>AC95/AB95*100</f>
        <v>64.78489744055183</v>
      </c>
      <c r="AE95" s="17">
        <f>AB95*1.04</f>
        <v>17188.08</v>
      </c>
      <c r="AF95" s="159">
        <f>SUM(AF96+AF112)</f>
        <v>15702</v>
      </c>
      <c r="AG95" s="17">
        <f>SUM(AG96+AG112)</f>
        <v>19855</v>
      </c>
      <c r="AH95" s="17">
        <f>SUM(AH96+AH112)</f>
        <v>0</v>
      </c>
      <c r="AI95" s="159">
        <f>SUM(AI96+AI112)</f>
        <v>19855</v>
      </c>
      <c r="AJ95" s="159">
        <f>SUM(AJ96+AJ112)</f>
        <v>0</v>
      </c>
      <c r="AK95" s="159">
        <f>SUM(AK96+AK112)</f>
        <v>19855</v>
      </c>
      <c r="AL95" s="159">
        <f>SUM(AL96+AL112)</f>
        <v>0</v>
      </c>
      <c r="AM95" s="159">
        <f>SUM(AM96+AM112)</f>
        <v>19855</v>
      </c>
      <c r="AN95" s="159">
        <f>SUM(AN96+AN112)</f>
        <v>0</v>
      </c>
      <c r="AO95" s="159">
        <f>SUM(AO96+AO112)</f>
        <v>19855</v>
      </c>
      <c r="AP95" s="159">
        <f>SUM(AP96+AP112)</f>
        <v>0</v>
      </c>
      <c r="AQ95" s="159">
        <f>SUM(AQ96+AQ112)</f>
        <v>19855</v>
      </c>
      <c r="AR95" s="159">
        <f>SUM(AR96+AR112)</f>
        <v>0</v>
      </c>
      <c r="AS95" s="159">
        <f>SUM(AS96+AS112)</f>
        <v>19855</v>
      </c>
      <c r="AT95" s="159">
        <f>SUM(AT96+AT112)</f>
        <v>9553</v>
      </c>
      <c r="AU95" s="159">
        <f>SUM(AU96+AU112)</f>
        <v>0</v>
      </c>
      <c r="AV95" s="159">
        <f>SUM(AV96+AV112)</f>
        <v>19855</v>
      </c>
      <c r="AW95" s="159">
        <f>SUM(AW96+AW112)</f>
        <v>0</v>
      </c>
      <c r="AX95" s="159">
        <f>SUM(AX96+AX112)</f>
        <v>19855</v>
      </c>
      <c r="AY95" s="159">
        <f>SUM(AY96+AY112)</f>
        <v>0</v>
      </c>
      <c r="AZ95" s="159">
        <f>SUM(AZ96+AZ112)</f>
        <v>19855</v>
      </c>
      <c r="BA95" s="159">
        <f>SUM(BA96+BA112)</f>
        <v>12163</v>
      </c>
      <c r="BB95" s="159">
        <f>SUM(BB96+BB112)</f>
        <v>812</v>
      </c>
      <c r="BC95" s="17">
        <f>SUM(BC96+BC112)</f>
        <v>20667</v>
      </c>
      <c r="BD95" s="17">
        <f>SUM(BD96+BD112)</f>
        <v>12840</v>
      </c>
      <c r="BE95" s="274">
        <f>SUM(BE96+BE112)</f>
        <v>301.9038427598567</v>
      </c>
      <c r="BF95" s="17">
        <f>SUM(BF96+BF112)</f>
        <v>19671</v>
      </c>
    </row>
    <row r="96" spans="1:58" ht="13.5">
      <c r="A96" s="182">
        <v>53</v>
      </c>
      <c r="B96" s="158" t="s">
        <v>398</v>
      </c>
      <c r="C96" s="93">
        <v>47</v>
      </c>
      <c r="D96" s="90"/>
      <c r="E96" s="170" t="s">
        <v>399</v>
      </c>
      <c r="F96" s="153">
        <f>SUM(F97:F111)</f>
        <v>16161.7</v>
      </c>
      <c r="G96" s="233">
        <f>SUM(G97:G111)</f>
        <v>8175.589999999999</v>
      </c>
      <c r="H96" s="120">
        <f>SUM(H97+H98+H99+H110+H111)</f>
        <v>16259</v>
      </c>
      <c r="I96" s="204">
        <f>SUM(I97+I98+I99+I110+I111)</f>
        <v>19675000</v>
      </c>
      <c r="J96" s="204">
        <f>SUM(J97+J98+J99+J110+J111)</f>
        <v>12104.949999999999</v>
      </c>
      <c r="K96" s="233">
        <f>SUM(K97+K98+K99+K110+K111)</f>
        <v>22331</v>
      </c>
      <c r="L96" s="17">
        <f>SUM(L97+L98+L99+L110+L111)</f>
        <v>0</v>
      </c>
      <c r="M96" s="159">
        <f>SUM(M97+M98+M99+M110+M111)</f>
        <v>22331</v>
      </c>
      <c r="N96" s="159">
        <f>SUM(N97+N98+N99+N110+N111)</f>
        <v>0</v>
      </c>
      <c r="O96" s="17">
        <f>SUM(O97+O98+O99+O110+O111)</f>
        <v>22331</v>
      </c>
      <c r="P96" s="159">
        <v>0</v>
      </c>
      <c r="Q96" s="159">
        <f>SUM(Q97+Q98+Q99+Q110+Q111)</f>
        <v>22331</v>
      </c>
      <c r="R96" s="159">
        <f>SUM(R97+R98+R99+R110+R111)</f>
        <v>0</v>
      </c>
      <c r="S96" s="159">
        <f>SUM(S97+S98+S99+S110+S111)</f>
        <v>22331</v>
      </c>
      <c r="T96" s="159">
        <f>SUM(T97+T98+T99+T110+T111)</f>
        <v>7507</v>
      </c>
      <c r="U96" s="159">
        <f>SUM(U97+U98+U99+U110+U111)</f>
        <v>7773</v>
      </c>
      <c r="V96" s="159">
        <v>0</v>
      </c>
      <c r="W96" s="159">
        <f>SUM(W97+W98+W99+W110+W111)</f>
        <v>22331</v>
      </c>
      <c r="X96" s="159">
        <f>SUM(X97+X98+X99+X110+X111)</f>
        <v>9453</v>
      </c>
      <c r="Y96" s="159">
        <f>SUM(Y97+Y98+Y99+Y110+Y111)</f>
        <v>-5804</v>
      </c>
      <c r="Z96" s="159">
        <f>SUM(Z97+Z98+Z99+Z110+Z111)</f>
        <v>16527</v>
      </c>
      <c r="AA96" s="159">
        <f>SUM(AA97+AA98+AA99+AA110+AA111)</f>
        <v>0</v>
      </c>
      <c r="AB96" s="159">
        <f>SUM(AB97+AB98+AB99+AB110+AB111)</f>
        <v>16527</v>
      </c>
      <c r="AC96" s="159">
        <f>SUM(AC97+AC98+AC99+AC110+AC111)</f>
        <v>10707</v>
      </c>
      <c r="AD96" s="159">
        <f>AC96/AB96*100</f>
        <v>64.78489744055183</v>
      </c>
      <c r="AE96" s="17">
        <f>AB96*1.04</f>
        <v>17188.08</v>
      </c>
      <c r="AF96" s="159">
        <f>SUM(AF97+AF98+AF99+AF110+AF111)</f>
        <v>15702</v>
      </c>
      <c r="AG96" s="17">
        <f>SUM(AG97+AG98+AG99+AG110+AG111)</f>
        <v>19855</v>
      </c>
      <c r="AH96" s="17">
        <f>SUM(AH97+AH98+AH99+AH110+AH111)</f>
        <v>0</v>
      </c>
      <c r="AI96" s="159">
        <f>SUM(AI97+AI98+AI99+AI110+AI111)</f>
        <v>19855</v>
      </c>
      <c r="AJ96" s="159">
        <f>SUM(AJ97+AJ98+AJ99+AJ110+AJ111)</f>
        <v>0</v>
      </c>
      <c r="AK96" s="159">
        <f>SUM(AK97+AK98+AK99+AK110+AK111)</f>
        <v>19855</v>
      </c>
      <c r="AL96" s="159">
        <f>SUM(AL97+AL98+AL99+AL110+AL111)</f>
        <v>0</v>
      </c>
      <c r="AM96" s="159">
        <f>SUM(AM97+AM98+AM99+AM110+AM111)</f>
        <v>19855</v>
      </c>
      <c r="AN96" s="159">
        <f>SUM(AN97+AN98+AN99+AN110+AN111)</f>
        <v>0</v>
      </c>
      <c r="AO96" s="159">
        <f>SUM(AO97+AO98+AO99+AO110+AO111)</f>
        <v>19855</v>
      </c>
      <c r="AP96" s="159">
        <f>SUM(AP97+AP98+AP99+AP110+AP111)</f>
        <v>0</v>
      </c>
      <c r="AQ96" s="159">
        <f>SUM(AQ97+AQ98+AQ99+AQ110+AQ111)</f>
        <v>19855</v>
      </c>
      <c r="AR96" s="159">
        <f>SUM(AR97+AR98+AR99+AR110+AR111)</f>
        <v>0</v>
      </c>
      <c r="AS96" s="159">
        <f>SUM(AS97+AS98+AS99+AS110+AS111)</f>
        <v>19855</v>
      </c>
      <c r="AT96" s="159">
        <f>SUM(AT97+AT98+AT99+AT110+AT111)</f>
        <v>9553</v>
      </c>
      <c r="AU96" s="159">
        <f>SUM(AU97+AU98+AU99+AU110+AU111)</f>
        <v>0</v>
      </c>
      <c r="AV96" s="159">
        <f>SUM(AV97+AV98+AV99+AV110+AV111)</f>
        <v>19855</v>
      </c>
      <c r="AW96" s="159">
        <f>SUM(AW97+AW98+AW99+AW110+AW111)</f>
        <v>0</v>
      </c>
      <c r="AX96" s="159">
        <f>SUM(AX97+AX98+AX99+AX110+AX111)</f>
        <v>19855</v>
      </c>
      <c r="AY96" s="159">
        <f>SUM(AY97+AY98+AY99+AY110+AY111)</f>
        <v>0</v>
      </c>
      <c r="AZ96" s="159">
        <f>SUM(AZ97+AZ98+AZ99+AZ110+AZ111)</f>
        <v>19855</v>
      </c>
      <c r="BA96" s="159">
        <f>SUM(BA97+BA98+BA99+BA110+BA111)</f>
        <v>12163</v>
      </c>
      <c r="BB96" s="159">
        <f>SUM(BB97+BB98+BB99+BB110+BB111)</f>
        <v>812</v>
      </c>
      <c r="BC96" s="17">
        <f>SUM(BC97+BC98+BC99+BC110+BC111)</f>
        <v>20667</v>
      </c>
      <c r="BD96" s="17">
        <f>SUM(BD97+BD98+BD99+BD110+BD111)</f>
        <v>12840</v>
      </c>
      <c r="BE96" s="274">
        <f>SUM(BE97+BE98+BE99+BE110+BE111)</f>
        <v>301.9038427598567</v>
      </c>
      <c r="BF96" s="17">
        <f>SUM(BF97+BF98+BF99+BF110+BF111)</f>
        <v>19671</v>
      </c>
    </row>
    <row r="97" spans="1:58" ht="15.75" customHeight="1">
      <c r="A97" s="182">
        <v>54</v>
      </c>
      <c r="B97" s="8" t="s">
        <v>415</v>
      </c>
      <c r="C97" s="112">
        <v>48</v>
      </c>
      <c r="D97" s="260" t="s">
        <v>416</v>
      </c>
      <c r="E97" s="170" t="s">
        <v>417</v>
      </c>
      <c r="F97" s="261">
        <v>43.36</v>
      </c>
      <c r="G97" s="39">
        <v>43.36</v>
      </c>
      <c r="H97" s="6">
        <v>0</v>
      </c>
      <c r="I97" s="144">
        <v>0</v>
      </c>
      <c r="J97" s="214">
        <v>0</v>
      </c>
      <c r="K97" s="85">
        <v>0</v>
      </c>
      <c r="L97" s="214">
        <v>0</v>
      </c>
      <c r="M97" s="85">
        <f>K97+L97</f>
        <v>0</v>
      </c>
      <c r="N97" s="85">
        <v>0</v>
      </c>
      <c r="O97" s="214">
        <f>M97+N97</f>
        <v>0</v>
      </c>
      <c r="P97" s="85">
        <v>0</v>
      </c>
      <c r="Q97" s="85">
        <f>O97+P97</f>
        <v>0</v>
      </c>
      <c r="R97" s="85">
        <v>0</v>
      </c>
      <c r="S97" s="85">
        <f>Q97+R97</f>
        <v>0</v>
      </c>
      <c r="T97" s="85">
        <v>0</v>
      </c>
      <c r="U97" s="85">
        <v>0</v>
      </c>
      <c r="V97" s="85">
        <v>0</v>
      </c>
      <c r="W97" s="85">
        <f>S97+V97</f>
        <v>0</v>
      </c>
      <c r="X97" s="85">
        <v>0</v>
      </c>
      <c r="Y97" s="85">
        <v>0</v>
      </c>
      <c r="Z97" s="85">
        <f>W97+Y97</f>
        <v>0</v>
      </c>
      <c r="AA97" s="85">
        <v>0</v>
      </c>
      <c r="AB97" s="85">
        <f>Z97+AA97</f>
        <v>0</v>
      </c>
      <c r="AC97" s="138">
        <v>0</v>
      </c>
      <c r="AD97" s="159"/>
      <c r="AE97" s="17">
        <f>AB97*1.04</f>
        <v>0</v>
      </c>
      <c r="AF97" s="85">
        <f>AB97*1.04</f>
        <v>0</v>
      </c>
      <c r="AG97" s="214">
        <v>0</v>
      </c>
      <c r="AH97" s="197">
        <v>0</v>
      </c>
      <c r="AI97" s="85">
        <f>AG97+AH97</f>
        <v>0</v>
      </c>
      <c r="AJ97" s="85">
        <v>0</v>
      </c>
      <c r="AK97" s="85">
        <f>AI97+AJ97</f>
        <v>0</v>
      </c>
      <c r="AL97" s="157">
        <v>0</v>
      </c>
      <c r="AM97" s="138">
        <f>AI97+AL97</f>
        <v>0</v>
      </c>
      <c r="AN97" s="157">
        <v>0</v>
      </c>
      <c r="AO97" s="262">
        <f>AM97+AN97</f>
        <v>0</v>
      </c>
      <c r="AP97" s="138">
        <v>0</v>
      </c>
      <c r="AQ97" s="85">
        <f>AO97+AP97</f>
        <v>0</v>
      </c>
      <c r="AR97" s="214">
        <v>0</v>
      </c>
      <c r="AS97" s="41">
        <f>SUM(AQ97:AR97)</f>
        <v>0</v>
      </c>
      <c r="AT97" s="85">
        <v>873</v>
      </c>
      <c r="AU97" s="157">
        <v>0</v>
      </c>
      <c r="AV97" s="138">
        <v>0</v>
      </c>
      <c r="AW97" s="157">
        <v>0</v>
      </c>
      <c r="AX97" s="138">
        <v>0</v>
      </c>
      <c r="AY97" s="157">
        <v>0</v>
      </c>
      <c r="AZ97" s="138">
        <v>0</v>
      </c>
      <c r="BA97" s="157">
        <v>873</v>
      </c>
      <c r="BB97" s="138">
        <v>873</v>
      </c>
      <c r="BC97" s="214">
        <f>AZ97+BB97</f>
        <v>873</v>
      </c>
      <c r="BD97" s="214">
        <v>211</v>
      </c>
      <c r="BE97" s="160">
        <f>BD97/BC97*100</f>
        <v>24.169530355097365</v>
      </c>
      <c r="BF97" s="214">
        <v>0</v>
      </c>
    </row>
    <row r="98" spans="1:58" ht="14.25" customHeight="1">
      <c r="A98" s="182">
        <v>55</v>
      </c>
      <c r="B98" s="8" t="s">
        <v>432</v>
      </c>
      <c r="C98" s="202">
        <v>49</v>
      </c>
      <c r="D98" s="56" t="s">
        <v>433</v>
      </c>
      <c r="E98" s="170" t="s">
        <v>434</v>
      </c>
      <c r="F98" s="261">
        <v>450</v>
      </c>
      <c r="G98" s="39">
        <v>417.47</v>
      </c>
      <c r="H98" s="6">
        <v>150</v>
      </c>
      <c r="I98" s="144">
        <v>1125000</v>
      </c>
      <c r="J98" s="214">
        <v>145.51</v>
      </c>
      <c r="K98" s="85">
        <f>H98*1.06</f>
        <v>159</v>
      </c>
      <c r="L98" s="214">
        <v>0</v>
      </c>
      <c r="M98" s="85">
        <f>K98+L98</f>
        <v>159</v>
      </c>
      <c r="N98" s="85">
        <v>0</v>
      </c>
      <c r="O98" s="214">
        <f>M98+N98</f>
        <v>159</v>
      </c>
      <c r="P98" s="85">
        <v>0</v>
      </c>
      <c r="Q98" s="85">
        <f>O98+P98</f>
        <v>159</v>
      </c>
      <c r="R98" s="85">
        <v>0</v>
      </c>
      <c r="S98" s="85">
        <f>Q98+R98</f>
        <v>159</v>
      </c>
      <c r="T98" s="85">
        <v>97</v>
      </c>
      <c r="U98" s="85">
        <v>97</v>
      </c>
      <c r="V98" s="85">
        <v>0</v>
      </c>
      <c r="W98" s="85">
        <f>S98+V98</f>
        <v>159</v>
      </c>
      <c r="X98" s="85">
        <v>117</v>
      </c>
      <c r="Y98" s="85">
        <v>-40</v>
      </c>
      <c r="Z98" s="85">
        <f>W98+Y98</f>
        <v>119</v>
      </c>
      <c r="AA98" s="85">
        <v>0</v>
      </c>
      <c r="AB98" s="85">
        <f>Z98+AA98</f>
        <v>119</v>
      </c>
      <c r="AC98" s="138">
        <v>653</v>
      </c>
      <c r="AD98" s="74">
        <f>AC98/AB98*100</f>
        <v>548.7394957983194</v>
      </c>
      <c r="AE98" s="17">
        <f>AB98*1.04</f>
        <v>123.76</v>
      </c>
      <c r="AF98" s="85">
        <f>AB98*1.04</f>
        <v>123.76</v>
      </c>
      <c r="AG98" s="214">
        <v>120</v>
      </c>
      <c r="AH98" s="197">
        <v>0</v>
      </c>
      <c r="AI98" s="85">
        <f>AG98+AH98</f>
        <v>120</v>
      </c>
      <c r="AJ98" s="85">
        <v>0</v>
      </c>
      <c r="AK98" s="85">
        <f>AI98+AJ98</f>
        <v>120</v>
      </c>
      <c r="AL98" s="157">
        <v>0</v>
      </c>
      <c r="AM98" s="138">
        <f>AI98+AL98</f>
        <v>120</v>
      </c>
      <c r="AN98" s="157">
        <v>0</v>
      </c>
      <c r="AO98" s="262">
        <f>AM98+AN98</f>
        <v>120</v>
      </c>
      <c r="AP98" s="138">
        <v>0</v>
      </c>
      <c r="AQ98" s="85">
        <f>AO98+AP98</f>
        <v>120</v>
      </c>
      <c r="AR98" s="214">
        <v>0</v>
      </c>
      <c r="AS98" s="41">
        <f>SUM(AQ98:AR98)</f>
        <v>120</v>
      </c>
      <c r="AT98" s="85">
        <v>0</v>
      </c>
      <c r="AU98" s="157">
        <v>0</v>
      </c>
      <c r="AV98" s="138">
        <v>120</v>
      </c>
      <c r="AW98" s="157">
        <v>0</v>
      </c>
      <c r="AX98" s="138">
        <f>SUM(AV98:AW98)</f>
        <v>120</v>
      </c>
      <c r="AY98" s="157">
        <v>0</v>
      </c>
      <c r="AZ98" s="138">
        <f>SUM(AX98:AY98)</f>
        <v>120</v>
      </c>
      <c r="BA98" s="157">
        <v>0</v>
      </c>
      <c r="BB98" s="138">
        <v>-120</v>
      </c>
      <c r="BC98" s="214">
        <f>AZ98+BB98</f>
        <v>0</v>
      </c>
      <c r="BD98" s="214">
        <v>0</v>
      </c>
      <c r="BE98" s="160">
        <v>0</v>
      </c>
      <c r="BF98" s="214">
        <v>0</v>
      </c>
    </row>
    <row r="99" spans="1:58" ht="15" customHeight="1">
      <c r="A99" s="182">
        <v>56</v>
      </c>
      <c r="B99" s="8" t="s">
        <v>5</v>
      </c>
      <c r="C99" s="202">
        <v>50</v>
      </c>
      <c r="D99" s="56" t="s">
        <v>6</v>
      </c>
      <c r="E99" s="170" t="s">
        <v>7</v>
      </c>
      <c r="F99" s="261">
        <v>15418.34</v>
      </c>
      <c r="G99" s="39">
        <v>7484.9</v>
      </c>
      <c r="H99" s="6">
        <v>15809</v>
      </c>
      <c r="I99" s="52">
        <f>SUM(I100:I109)</f>
        <v>0</v>
      </c>
      <c r="J99" s="214">
        <v>11663.46</v>
      </c>
      <c r="K99" s="85">
        <v>21872</v>
      </c>
      <c r="L99" s="214">
        <v>0</v>
      </c>
      <c r="M99" s="85">
        <f>K99+L99</f>
        <v>21872</v>
      </c>
      <c r="N99" s="85">
        <v>0</v>
      </c>
      <c r="O99" s="214">
        <f>M99+N99</f>
        <v>21872</v>
      </c>
      <c r="P99" s="85">
        <v>0</v>
      </c>
      <c r="Q99" s="85">
        <f>O99+P99</f>
        <v>21872</v>
      </c>
      <c r="R99" s="85">
        <v>0</v>
      </c>
      <c r="S99" s="85">
        <f>Q99+R99</f>
        <v>21872</v>
      </c>
      <c r="T99" s="85">
        <v>7090</v>
      </c>
      <c r="U99" s="85">
        <v>7356</v>
      </c>
      <c r="V99" s="85">
        <v>0</v>
      </c>
      <c r="W99" s="85">
        <f>S99+V99</f>
        <v>21872</v>
      </c>
      <c r="X99" s="85">
        <v>8916</v>
      </c>
      <c r="Y99" s="85">
        <v>-6020</v>
      </c>
      <c r="Z99" s="85">
        <f>W99+Y99</f>
        <v>15852</v>
      </c>
      <c r="AA99" s="85">
        <v>0</v>
      </c>
      <c r="AB99" s="85">
        <f>Z99+AA99</f>
        <v>15852</v>
      </c>
      <c r="AC99" s="138">
        <v>9359</v>
      </c>
      <c r="AD99" s="74">
        <f>AC99/AB99*100</f>
        <v>59.03986878627303</v>
      </c>
      <c r="AE99" s="17">
        <f>AB99*1.04</f>
        <v>16486.08</v>
      </c>
      <c r="AF99" s="85">
        <v>15000</v>
      </c>
      <c r="AG99" s="214">
        <v>19235</v>
      </c>
      <c r="AH99" s="197">
        <v>0</v>
      </c>
      <c r="AI99" s="85">
        <f>AG99+AH99</f>
        <v>19235</v>
      </c>
      <c r="AJ99" s="85">
        <v>0</v>
      </c>
      <c r="AK99" s="85">
        <f>AI99+AJ99</f>
        <v>19235</v>
      </c>
      <c r="AL99" s="157">
        <v>0</v>
      </c>
      <c r="AM99" s="138">
        <f>AI99+AL99</f>
        <v>19235</v>
      </c>
      <c r="AN99" s="157">
        <v>0</v>
      </c>
      <c r="AO99" s="262">
        <f>AM99+AN99</f>
        <v>19235</v>
      </c>
      <c r="AP99" s="138">
        <v>0</v>
      </c>
      <c r="AQ99" s="85">
        <f>AO99+AP99</f>
        <v>19235</v>
      </c>
      <c r="AR99" s="214">
        <v>0</v>
      </c>
      <c r="AS99" s="41">
        <f>SUM(AQ99:AR99)</f>
        <v>19235</v>
      </c>
      <c r="AT99" s="85">
        <v>8680</v>
      </c>
      <c r="AU99" s="157">
        <v>0</v>
      </c>
      <c r="AV99" s="138">
        <v>19235</v>
      </c>
      <c r="AW99" s="157">
        <v>0</v>
      </c>
      <c r="AX99" s="138">
        <f>SUM(AV99:AW99)</f>
        <v>19235</v>
      </c>
      <c r="AY99" s="157">
        <v>0</v>
      </c>
      <c r="AZ99" s="138">
        <f>SUM(AX99:AY99)</f>
        <v>19235</v>
      </c>
      <c r="BA99" s="157">
        <v>10731</v>
      </c>
      <c r="BB99" s="138"/>
      <c r="BC99" s="214">
        <f>AZ99+BB99</f>
        <v>19235</v>
      </c>
      <c r="BD99" s="214">
        <v>11408</v>
      </c>
      <c r="BE99" s="160">
        <f>BD99/BC99*100</f>
        <v>59.30855211853392</v>
      </c>
      <c r="BF99" s="214">
        <v>19671</v>
      </c>
    </row>
    <row r="100" spans="1:58" ht="15" customHeight="1" hidden="1">
      <c r="A100" s="182"/>
      <c r="B100" s="224" t="s">
        <v>33</v>
      </c>
      <c r="C100" s="147"/>
      <c r="D100" s="258"/>
      <c r="E100" s="127" t="s">
        <v>34</v>
      </c>
      <c r="F100" s="245"/>
      <c r="G100" s="205"/>
      <c r="H100" s="270">
        <v>4500</v>
      </c>
      <c r="I100" s="244"/>
      <c r="J100" s="237">
        <v>4353.13</v>
      </c>
      <c r="K100" s="257">
        <v>6947</v>
      </c>
      <c r="L100" s="237">
        <v>0</v>
      </c>
      <c r="M100" s="257">
        <f>K100+L100</f>
        <v>6947</v>
      </c>
      <c r="N100" s="257">
        <v>0</v>
      </c>
      <c r="O100" s="237">
        <f>M100+N100</f>
        <v>6947</v>
      </c>
      <c r="P100" s="85">
        <v>0</v>
      </c>
      <c r="Q100" s="257">
        <f>O100+P100</f>
        <v>6947</v>
      </c>
      <c r="R100" s="257">
        <v>0</v>
      </c>
      <c r="S100" s="257">
        <f>Q100+R100</f>
        <v>6947</v>
      </c>
      <c r="T100" s="257">
        <v>2791</v>
      </c>
      <c r="U100" s="257"/>
      <c r="V100" s="257"/>
      <c r="W100" s="257">
        <f>S100+V100</f>
        <v>6947</v>
      </c>
      <c r="X100" s="257">
        <v>3432</v>
      </c>
      <c r="Y100" s="257">
        <v>-2000</v>
      </c>
      <c r="Z100" s="257">
        <v>4697</v>
      </c>
      <c r="AA100" s="85"/>
      <c r="AB100" s="257">
        <f>Z100+AA100</f>
        <v>4697</v>
      </c>
      <c r="AC100" s="138"/>
      <c r="AD100" s="159"/>
      <c r="AE100" s="17">
        <f>AB100*1.04</f>
        <v>4884.88</v>
      </c>
      <c r="AF100" s="257">
        <f>AB100*1.04</f>
        <v>4884.88</v>
      </c>
      <c r="AG100" s="237">
        <v>4875.34</v>
      </c>
      <c r="AH100" s="197"/>
      <c r="AI100" s="85">
        <f>AG100+AH100</f>
        <v>4875.34</v>
      </c>
      <c r="AJ100" s="85"/>
      <c r="AK100" s="85">
        <f>AI100+AJ100</f>
        <v>4875.34</v>
      </c>
      <c r="AL100" s="157"/>
      <c r="AM100" s="138">
        <f>AI100+AL100</f>
        <v>4875.34</v>
      </c>
      <c r="AN100" s="157"/>
      <c r="AO100" s="262">
        <f>AM100+AN100</f>
        <v>4875.34</v>
      </c>
      <c r="AP100" s="138"/>
      <c r="AQ100" s="257">
        <f>AO100+AP100</f>
        <v>4875.34</v>
      </c>
      <c r="AR100" s="214"/>
      <c r="AS100" s="41"/>
      <c r="AT100" s="85"/>
      <c r="AU100" s="157"/>
      <c r="AV100" s="138"/>
      <c r="AW100" s="157"/>
      <c r="AX100" s="138"/>
      <c r="AY100" s="157"/>
      <c r="AZ100" s="128">
        <f>SUM(AQ100:AY100)</f>
        <v>4875.34</v>
      </c>
      <c r="BA100" s="28"/>
      <c r="BB100" s="128"/>
      <c r="BC100" s="237">
        <f>AZ100+BB100</f>
        <v>4875.34</v>
      </c>
      <c r="BD100" s="214"/>
      <c r="BE100" s="160">
        <f>BD100/BC100*100</f>
        <v>0</v>
      </c>
      <c r="BF100" s="237">
        <v>5057</v>
      </c>
    </row>
    <row r="101" spans="1:58" ht="14.25" customHeight="1" hidden="1">
      <c r="A101" s="182"/>
      <c r="B101" s="224" t="s">
        <v>54</v>
      </c>
      <c r="C101" s="147"/>
      <c r="D101" s="258"/>
      <c r="E101" s="127" t="s">
        <v>55</v>
      </c>
      <c r="F101" s="245"/>
      <c r="G101" s="205"/>
      <c r="H101" s="270">
        <v>0</v>
      </c>
      <c r="I101" s="244"/>
      <c r="J101" s="237">
        <v>0</v>
      </c>
      <c r="K101" s="257">
        <v>0</v>
      </c>
      <c r="L101" s="237">
        <v>0</v>
      </c>
      <c r="M101" s="257">
        <f>K101+L101</f>
        <v>0</v>
      </c>
      <c r="N101" s="257">
        <v>0</v>
      </c>
      <c r="O101" s="237">
        <f>M101+N101</f>
        <v>0</v>
      </c>
      <c r="P101" s="85">
        <v>0</v>
      </c>
      <c r="Q101" s="257">
        <f>O101+P101</f>
        <v>0</v>
      </c>
      <c r="R101" s="257">
        <v>0</v>
      </c>
      <c r="S101" s="257">
        <f>Q101+R101</f>
        <v>0</v>
      </c>
      <c r="T101" s="257">
        <v>630</v>
      </c>
      <c r="U101" s="257"/>
      <c r="V101" s="257"/>
      <c r="W101" s="257">
        <f>S101+V101</f>
        <v>0</v>
      </c>
      <c r="X101" s="257">
        <v>779</v>
      </c>
      <c r="Y101" s="257">
        <v>997</v>
      </c>
      <c r="Z101" s="257">
        <f>W101+Y101</f>
        <v>997</v>
      </c>
      <c r="AA101" s="85"/>
      <c r="AB101" s="257">
        <f>Z101+AA101</f>
        <v>997</v>
      </c>
      <c r="AC101" s="138"/>
      <c r="AD101" s="159"/>
      <c r="AE101" s="17">
        <f>AB101*1.04</f>
        <v>1036.88</v>
      </c>
      <c r="AF101" s="257">
        <f>AB101*1.04</f>
        <v>1036.88</v>
      </c>
      <c r="AG101" s="237">
        <v>1140.92</v>
      </c>
      <c r="AH101" s="197"/>
      <c r="AI101" s="85">
        <f>AG101+AH101</f>
        <v>1140.92</v>
      </c>
      <c r="AJ101" s="85"/>
      <c r="AK101" s="85">
        <f>AI101+AJ101</f>
        <v>1140.92</v>
      </c>
      <c r="AL101" s="157"/>
      <c r="AM101" s="138">
        <f>AI101+AL101</f>
        <v>1140.92</v>
      </c>
      <c r="AN101" s="157"/>
      <c r="AO101" s="262">
        <f>AM101+AN101</f>
        <v>1140.92</v>
      </c>
      <c r="AP101" s="138"/>
      <c r="AQ101" s="257">
        <f>AO101+AP101</f>
        <v>1140.92</v>
      </c>
      <c r="AR101" s="214"/>
      <c r="AS101" s="41"/>
      <c r="AT101" s="85"/>
      <c r="AU101" s="157"/>
      <c r="AV101" s="138"/>
      <c r="AW101" s="157"/>
      <c r="AX101" s="138"/>
      <c r="AY101" s="157"/>
      <c r="AZ101" s="128">
        <f>SUM(AQ101:AY101)</f>
        <v>1140.92</v>
      </c>
      <c r="BA101" s="28"/>
      <c r="BB101" s="128"/>
      <c r="BC101" s="237">
        <f>AZ101+BB101</f>
        <v>1140.92</v>
      </c>
      <c r="BD101" s="214"/>
      <c r="BE101" s="160">
        <f>BD101/BC101*100</f>
        <v>0</v>
      </c>
      <c r="BF101" s="237">
        <v>1441</v>
      </c>
    </row>
    <row r="102" spans="1:58" ht="13.5" customHeight="1" hidden="1">
      <c r="A102" s="182"/>
      <c r="B102" s="224" t="s">
        <v>72</v>
      </c>
      <c r="C102" s="147"/>
      <c r="D102" s="258"/>
      <c r="E102" s="127" t="s">
        <v>73</v>
      </c>
      <c r="F102" s="245"/>
      <c r="G102" s="205"/>
      <c r="H102" s="270">
        <v>0</v>
      </c>
      <c r="I102" s="244"/>
      <c r="J102" s="237">
        <v>18.94</v>
      </c>
      <c r="K102" s="257">
        <v>0</v>
      </c>
      <c r="L102" s="237">
        <v>0</v>
      </c>
      <c r="M102" s="257">
        <f>K102+L102</f>
        <v>0</v>
      </c>
      <c r="N102" s="257">
        <v>0</v>
      </c>
      <c r="O102" s="237">
        <f>M102+N102</f>
        <v>0</v>
      </c>
      <c r="P102" s="85">
        <v>0</v>
      </c>
      <c r="Q102" s="257">
        <f>O102+P102</f>
        <v>0</v>
      </c>
      <c r="R102" s="257">
        <v>0</v>
      </c>
      <c r="S102" s="257">
        <f>Q102+R102</f>
        <v>0</v>
      </c>
      <c r="T102" s="257">
        <v>45</v>
      </c>
      <c r="U102" s="257"/>
      <c r="V102" s="257"/>
      <c r="W102" s="257">
        <f>S102+V102</f>
        <v>0</v>
      </c>
      <c r="X102" s="257">
        <v>86</v>
      </c>
      <c r="Y102" s="257">
        <v>153</v>
      </c>
      <c r="Z102" s="257">
        <f>W102+Y102</f>
        <v>153</v>
      </c>
      <c r="AA102" s="85"/>
      <c r="AB102" s="257">
        <f>Z102+AA102</f>
        <v>153</v>
      </c>
      <c r="AC102" s="138"/>
      <c r="AD102" s="159"/>
      <c r="AE102" s="17">
        <f>AB102*1.04</f>
        <v>159.12</v>
      </c>
      <c r="AF102" s="257">
        <f>AB102*1.04</f>
        <v>159.12</v>
      </c>
      <c r="AG102" s="237">
        <v>24.18</v>
      </c>
      <c r="AH102" s="197"/>
      <c r="AI102" s="85">
        <f>AG102+AH102</f>
        <v>24.18</v>
      </c>
      <c r="AJ102" s="85"/>
      <c r="AK102" s="85">
        <f>AI102+AJ102</f>
        <v>24.18</v>
      </c>
      <c r="AL102" s="157"/>
      <c r="AM102" s="138">
        <f>AI102+AL102</f>
        <v>24.18</v>
      </c>
      <c r="AN102" s="157"/>
      <c r="AO102" s="262">
        <f>AM102+AN102</f>
        <v>24.18</v>
      </c>
      <c r="AP102" s="138"/>
      <c r="AQ102" s="257">
        <f>AO102+AP102</f>
        <v>24.18</v>
      </c>
      <c r="AR102" s="214"/>
      <c r="AS102" s="41"/>
      <c r="AT102" s="85"/>
      <c r="AU102" s="157"/>
      <c r="AV102" s="138"/>
      <c r="AW102" s="157"/>
      <c r="AX102" s="138"/>
      <c r="AY102" s="157"/>
      <c r="AZ102" s="128">
        <f>SUM(AQ102:AY102)</f>
        <v>24.18</v>
      </c>
      <c r="BA102" s="28"/>
      <c r="BB102" s="128"/>
      <c r="BC102" s="237">
        <f>AZ102+BB102</f>
        <v>24.18</v>
      </c>
      <c r="BD102" s="214"/>
      <c r="BE102" s="160">
        <f>BD102/BC102*100</f>
        <v>0</v>
      </c>
      <c r="BF102" s="237">
        <v>42</v>
      </c>
    </row>
    <row r="103" spans="1:58" ht="13.5" customHeight="1" hidden="1">
      <c r="A103" s="182"/>
      <c r="B103" s="224" t="s">
        <v>87</v>
      </c>
      <c r="C103" s="147"/>
      <c r="D103" s="258"/>
      <c r="E103" s="127" t="s">
        <v>88</v>
      </c>
      <c r="F103" s="245"/>
      <c r="G103" s="205"/>
      <c r="H103" s="270">
        <v>1208</v>
      </c>
      <c r="I103" s="244"/>
      <c r="J103" s="237">
        <v>1146.97</v>
      </c>
      <c r="K103" s="257">
        <v>1429</v>
      </c>
      <c r="L103" s="237">
        <v>0</v>
      </c>
      <c r="M103" s="257">
        <f>K103+L103</f>
        <v>1429</v>
      </c>
      <c r="N103" s="257">
        <v>0</v>
      </c>
      <c r="O103" s="237">
        <f>M103+N103</f>
        <v>1429</v>
      </c>
      <c r="P103" s="85">
        <v>0</v>
      </c>
      <c r="Q103" s="257">
        <f>O103+P103</f>
        <v>1429</v>
      </c>
      <c r="R103" s="257">
        <v>0</v>
      </c>
      <c r="S103" s="257">
        <f>Q103+R103</f>
        <v>1429</v>
      </c>
      <c r="T103" s="257">
        <v>1062</v>
      </c>
      <c r="U103" s="257"/>
      <c r="V103" s="257"/>
      <c r="W103" s="257">
        <f>S103+V103</f>
        <v>1429</v>
      </c>
      <c r="X103" s="257">
        <v>1207</v>
      </c>
      <c r="Y103" s="257">
        <v>0</v>
      </c>
      <c r="Z103" s="257">
        <f>W103+Y103</f>
        <v>1429</v>
      </c>
      <c r="AA103" s="85"/>
      <c r="AB103" s="257">
        <f>Z103+AA103</f>
        <v>1429</v>
      </c>
      <c r="AC103" s="138"/>
      <c r="AD103" s="159"/>
      <c r="AE103" s="17">
        <f>AB103*1.04</f>
        <v>1486.16</v>
      </c>
      <c r="AF103" s="257">
        <f>AB103*1.04</f>
        <v>1486.16</v>
      </c>
      <c r="AG103" s="237">
        <v>1426.7</v>
      </c>
      <c r="AH103" s="197"/>
      <c r="AI103" s="85">
        <f>AG103+AH103</f>
        <v>1426.7</v>
      </c>
      <c r="AJ103" s="85"/>
      <c r="AK103" s="85">
        <f>AI103+AJ103</f>
        <v>1426.7</v>
      </c>
      <c r="AL103" s="157"/>
      <c r="AM103" s="138">
        <f>AI103+AL103</f>
        <v>1426.7</v>
      </c>
      <c r="AN103" s="157"/>
      <c r="AO103" s="262">
        <f>AM103+AN103</f>
        <v>1426.7</v>
      </c>
      <c r="AP103" s="138"/>
      <c r="AQ103" s="257">
        <f>AO103+AP103</f>
        <v>1426.7</v>
      </c>
      <c r="AR103" s="214"/>
      <c r="AS103" s="41"/>
      <c r="AT103" s="85"/>
      <c r="AU103" s="157"/>
      <c r="AV103" s="138"/>
      <c r="AW103" s="157"/>
      <c r="AX103" s="138"/>
      <c r="AY103" s="157"/>
      <c r="AZ103" s="128">
        <f>SUM(AQ103:AY103)</f>
        <v>1426.7</v>
      </c>
      <c r="BA103" s="28"/>
      <c r="BB103" s="128"/>
      <c r="BC103" s="237">
        <f>AZ103+BB103</f>
        <v>1426.7</v>
      </c>
      <c r="BD103" s="214"/>
      <c r="BE103" s="160">
        <f>BD103/BC103*100</f>
        <v>0</v>
      </c>
      <c r="BF103" s="237">
        <v>1410</v>
      </c>
    </row>
    <row r="104" spans="1:58" ht="14.25" customHeight="1" hidden="1">
      <c r="A104" s="182"/>
      <c r="B104" s="224" t="s">
        <v>102</v>
      </c>
      <c r="C104" s="147"/>
      <c r="D104" s="258"/>
      <c r="E104" s="127" t="s">
        <v>103</v>
      </c>
      <c r="F104" s="245"/>
      <c r="G104" s="205"/>
      <c r="H104" s="270">
        <v>11186</v>
      </c>
      <c r="I104" s="244"/>
      <c r="J104" s="237">
        <v>3855.15</v>
      </c>
      <c r="K104" s="257">
        <v>9834</v>
      </c>
      <c r="L104" s="237">
        <v>0</v>
      </c>
      <c r="M104" s="257">
        <f>K104+L104</f>
        <v>9834</v>
      </c>
      <c r="N104" s="257">
        <v>0</v>
      </c>
      <c r="O104" s="237">
        <f>M104+N104</f>
        <v>9834</v>
      </c>
      <c r="P104" s="85">
        <v>0</v>
      </c>
      <c r="Q104" s="257">
        <f>O104+P104</f>
        <v>9834</v>
      </c>
      <c r="R104" s="257">
        <v>0</v>
      </c>
      <c r="S104" s="257">
        <f>Q104+R104</f>
        <v>9834</v>
      </c>
      <c r="T104" s="257">
        <v>1095</v>
      </c>
      <c r="U104" s="257"/>
      <c r="V104" s="257"/>
      <c r="W104" s="257">
        <f>S104+V104</f>
        <v>9834</v>
      </c>
      <c r="X104" s="257">
        <v>1285</v>
      </c>
      <c r="Y104" s="257">
        <v>-4800</v>
      </c>
      <c r="Z104" s="257">
        <f>W104+Y104</f>
        <v>5034</v>
      </c>
      <c r="AA104" s="85"/>
      <c r="AB104" s="257">
        <f>Z104+AA104</f>
        <v>5034</v>
      </c>
      <c r="AC104" s="138"/>
      <c r="AD104" s="159"/>
      <c r="AE104" s="17">
        <f>AB104*1.04</f>
        <v>5235.360000000001</v>
      </c>
      <c r="AF104" s="257">
        <f>AB104*1.04</f>
        <v>5235.360000000001</v>
      </c>
      <c r="AG104" s="237">
        <v>7009.81</v>
      </c>
      <c r="AH104" s="197"/>
      <c r="AI104" s="85">
        <f>AG104+AH104</f>
        <v>7009.81</v>
      </c>
      <c r="AJ104" s="85"/>
      <c r="AK104" s="85">
        <f>AI104+AJ104</f>
        <v>7009.81</v>
      </c>
      <c r="AL104" s="157"/>
      <c r="AM104" s="138">
        <f>AI104+AL104</f>
        <v>7009.81</v>
      </c>
      <c r="AN104" s="157"/>
      <c r="AO104" s="262">
        <f>AM104+AN104</f>
        <v>7009.81</v>
      </c>
      <c r="AP104" s="138"/>
      <c r="AQ104" s="257">
        <f>AO104+AP104</f>
        <v>7009.81</v>
      </c>
      <c r="AR104" s="214"/>
      <c r="AS104" s="41"/>
      <c r="AT104" s="85"/>
      <c r="AU104" s="157"/>
      <c r="AV104" s="138"/>
      <c r="AW104" s="157"/>
      <c r="AX104" s="138"/>
      <c r="AY104" s="157"/>
      <c r="AZ104" s="128">
        <f>SUM(AQ104:AY104)</f>
        <v>7009.81</v>
      </c>
      <c r="BA104" s="28"/>
      <c r="BB104" s="128"/>
      <c r="BC104" s="237">
        <f>AZ104+BB104</f>
        <v>7009.81</v>
      </c>
      <c r="BD104" s="214"/>
      <c r="BE104" s="160">
        <f>BD104/BC104*100</f>
        <v>0</v>
      </c>
      <c r="BF104" s="237">
        <v>7752</v>
      </c>
    </row>
    <row r="105" spans="1:58" ht="13.5" customHeight="1" hidden="1">
      <c r="A105" s="182"/>
      <c r="B105" s="224" t="s">
        <v>117</v>
      </c>
      <c r="C105" s="147"/>
      <c r="D105" s="258"/>
      <c r="E105" s="127" t="s">
        <v>118</v>
      </c>
      <c r="F105" s="245"/>
      <c r="G105" s="205"/>
      <c r="H105" s="270">
        <v>80</v>
      </c>
      <c r="I105" s="244"/>
      <c r="J105" s="237">
        <v>76.76</v>
      </c>
      <c r="K105" s="257">
        <v>100</v>
      </c>
      <c r="L105" s="237">
        <v>0</v>
      </c>
      <c r="M105" s="257">
        <f>K105+L105</f>
        <v>100</v>
      </c>
      <c r="N105" s="257">
        <v>0</v>
      </c>
      <c r="O105" s="237">
        <f>M105+N105</f>
        <v>100</v>
      </c>
      <c r="P105" s="85">
        <v>0</v>
      </c>
      <c r="Q105" s="257">
        <f>O105+P105</f>
        <v>100</v>
      </c>
      <c r="R105" s="257">
        <v>0</v>
      </c>
      <c r="S105" s="257">
        <f>Q105+R105</f>
        <v>100</v>
      </c>
      <c r="T105" s="257">
        <v>86</v>
      </c>
      <c r="U105" s="257"/>
      <c r="V105" s="257"/>
      <c r="W105" s="257">
        <f>S105+V105</f>
        <v>100</v>
      </c>
      <c r="X105" s="257">
        <v>130</v>
      </c>
      <c r="Y105" s="257">
        <v>100</v>
      </c>
      <c r="Z105" s="257">
        <f>W105+Y105</f>
        <v>200</v>
      </c>
      <c r="AA105" s="85"/>
      <c r="AB105" s="257">
        <f>Z105+AA105</f>
        <v>200</v>
      </c>
      <c r="AC105" s="138"/>
      <c r="AD105" s="159"/>
      <c r="AE105" s="17">
        <f>AB105*1.04</f>
        <v>208</v>
      </c>
      <c r="AF105" s="257">
        <f>AB105*1.04</f>
        <v>208</v>
      </c>
      <c r="AG105" s="237">
        <v>150</v>
      </c>
      <c r="AH105" s="197"/>
      <c r="AI105" s="85">
        <f>AG105+AH105</f>
        <v>150</v>
      </c>
      <c r="AJ105" s="85"/>
      <c r="AK105" s="85">
        <f>AI105+AJ105</f>
        <v>150</v>
      </c>
      <c r="AL105" s="157"/>
      <c r="AM105" s="138">
        <f>AI105+AL105</f>
        <v>150</v>
      </c>
      <c r="AN105" s="157"/>
      <c r="AO105" s="262">
        <f>AM105+AN105</f>
        <v>150</v>
      </c>
      <c r="AP105" s="138"/>
      <c r="AQ105" s="257">
        <f>AO105+AP105</f>
        <v>150</v>
      </c>
      <c r="AR105" s="214"/>
      <c r="AS105" s="41"/>
      <c r="AT105" s="85"/>
      <c r="AU105" s="157"/>
      <c r="AV105" s="138"/>
      <c r="AW105" s="157"/>
      <c r="AX105" s="138"/>
      <c r="AY105" s="157"/>
      <c r="AZ105" s="128">
        <f>SUM(AQ105:AY105)</f>
        <v>150</v>
      </c>
      <c r="BA105" s="28"/>
      <c r="BB105" s="128"/>
      <c r="BC105" s="237">
        <f>AZ105+BB105</f>
        <v>150</v>
      </c>
      <c r="BD105" s="214"/>
      <c r="BE105" s="160">
        <f>BD105/BC105*100</f>
        <v>0</v>
      </c>
      <c r="BF105" s="237">
        <v>125</v>
      </c>
    </row>
    <row r="106" spans="1:58" ht="13.5" customHeight="1" hidden="1">
      <c r="A106" s="182"/>
      <c r="B106" s="224" t="s">
        <v>145</v>
      </c>
      <c r="C106" s="147"/>
      <c r="D106" s="258"/>
      <c r="E106" s="127" t="s">
        <v>146</v>
      </c>
      <c r="F106" s="245"/>
      <c r="G106" s="205"/>
      <c r="H106" s="270">
        <v>1000</v>
      </c>
      <c r="I106" s="244"/>
      <c r="J106" s="237">
        <v>982.33</v>
      </c>
      <c r="K106" s="257">
        <v>1028</v>
      </c>
      <c r="L106" s="237">
        <v>0</v>
      </c>
      <c r="M106" s="257">
        <f>K106+L106</f>
        <v>1028</v>
      </c>
      <c r="N106" s="257">
        <v>0</v>
      </c>
      <c r="O106" s="237">
        <f>M106+N106</f>
        <v>1028</v>
      </c>
      <c r="P106" s="85">
        <v>0</v>
      </c>
      <c r="Q106" s="257">
        <f>O106+P106</f>
        <v>1028</v>
      </c>
      <c r="R106" s="257">
        <v>0</v>
      </c>
      <c r="S106" s="257">
        <f>Q106+R106</f>
        <v>1028</v>
      </c>
      <c r="T106" s="257">
        <v>779</v>
      </c>
      <c r="U106" s="257"/>
      <c r="V106" s="257"/>
      <c r="W106" s="257">
        <f>S106+V106</f>
        <v>1028</v>
      </c>
      <c r="X106" s="257">
        <v>1052</v>
      </c>
      <c r="Y106" s="257">
        <v>0</v>
      </c>
      <c r="Z106" s="257">
        <f>W106+Y106</f>
        <v>1028</v>
      </c>
      <c r="AA106" s="85"/>
      <c r="AB106" s="257">
        <f>Z106+AA106</f>
        <v>1028</v>
      </c>
      <c r="AC106" s="138"/>
      <c r="AD106" s="159"/>
      <c r="AE106" s="17">
        <f>AB106*1.04</f>
        <v>1069.1200000000001</v>
      </c>
      <c r="AF106" s="257">
        <f>AB106*1.04</f>
        <v>1069.1200000000001</v>
      </c>
      <c r="AG106" s="237">
        <v>1070.64</v>
      </c>
      <c r="AH106" s="197"/>
      <c r="AI106" s="85">
        <f>AG106+AH106</f>
        <v>1070.64</v>
      </c>
      <c r="AJ106" s="85"/>
      <c r="AK106" s="85">
        <f>AI106+AJ106</f>
        <v>1070.64</v>
      </c>
      <c r="AL106" s="157"/>
      <c r="AM106" s="138">
        <f>AI106+AL106</f>
        <v>1070.64</v>
      </c>
      <c r="AN106" s="157"/>
      <c r="AO106" s="262">
        <f>AM106+AN106</f>
        <v>1070.64</v>
      </c>
      <c r="AP106" s="138"/>
      <c r="AQ106" s="257">
        <f>AO106+AP106</f>
        <v>1070.64</v>
      </c>
      <c r="AR106" s="214"/>
      <c r="AS106" s="41"/>
      <c r="AT106" s="85"/>
      <c r="AU106" s="157"/>
      <c r="AV106" s="138"/>
      <c r="AW106" s="157"/>
      <c r="AX106" s="138"/>
      <c r="AY106" s="157"/>
      <c r="AZ106" s="128">
        <f>SUM(AQ106:AY106)</f>
        <v>1070.64</v>
      </c>
      <c r="BA106" s="28"/>
      <c r="BB106" s="128"/>
      <c r="BC106" s="237">
        <f>AZ106+BB106</f>
        <v>1070.64</v>
      </c>
      <c r="BD106" s="214"/>
      <c r="BE106" s="160">
        <f>BD106/BC106*100</f>
        <v>0</v>
      </c>
      <c r="BF106" s="237">
        <v>1000</v>
      </c>
    </row>
    <row r="107" spans="1:58" ht="14.25" customHeight="1" hidden="1">
      <c r="A107" s="182"/>
      <c r="B107" s="224" t="s">
        <v>166</v>
      </c>
      <c r="C107" s="147"/>
      <c r="D107" s="258"/>
      <c r="E107" s="127" t="s">
        <v>167</v>
      </c>
      <c r="F107" s="245"/>
      <c r="G107" s="205"/>
      <c r="H107" s="270">
        <v>1726</v>
      </c>
      <c r="I107" s="244"/>
      <c r="J107" s="237">
        <v>670.44</v>
      </c>
      <c r="K107" s="257">
        <v>1840</v>
      </c>
      <c r="L107" s="237">
        <v>0</v>
      </c>
      <c r="M107" s="257">
        <f>K107+L107</f>
        <v>1840</v>
      </c>
      <c r="N107" s="257">
        <v>0</v>
      </c>
      <c r="O107" s="237">
        <f>M107+N107</f>
        <v>1840</v>
      </c>
      <c r="P107" s="85">
        <v>0</v>
      </c>
      <c r="Q107" s="257">
        <f>O107+P107</f>
        <v>1840</v>
      </c>
      <c r="R107" s="257">
        <v>0</v>
      </c>
      <c r="S107" s="257">
        <f>Q107+R107</f>
        <v>1840</v>
      </c>
      <c r="T107" s="257">
        <v>308</v>
      </c>
      <c r="U107" s="257"/>
      <c r="V107" s="257"/>
      <c r="W107" s="257">
        <f>S107+V107</f>
        <v>1840</v>
      </c>
      <c r="X107" s="257">
        <v>390</v>
      </c>
      <c r="Y107" s="257">
        <v>0</v>
      </c>
      <c r="Z107" s="257">
        <f>W107+Y107</f>
        <v>1840</v>
      </c>
      <c r="AA107" s="85"/>
      <c r="AB107" s="257">
        <f>Z107+AA107</f>
        <v>1840</v>
      </c>
      <c r="AC107" s="138"/>
      <c r="AD107" s="159"/>
      <c r="AE107" s="17">
        <f>AB107*1.04</f>
        <v>1913.6000000000001</v>
      </c>
      <c r="AF107" s="257">
        <f>AB107*1.04</f>
        <v>1913.6000000000001</v>
      </c>
      <c r="AG107" s="237">
        <v>1971.54</v>
      </c>
      <c r="AH107" s="197"/>
      <c r="AI107" s="85">
        <f>AG107+AH107</f>
        <v>1971.54</v>
      </c>
      <c r="AJ107" s="85"/>
      <c r="AK107" s="85">
        <f>AI107+AJ107</f>
        <v>1971.54</v>
      </c>
      <c r="AL107" s="157"/>
      <c r="AM107" s="138">
        <f>AI107+AL107</f>
        <v>1971.54</v>
      </c>
      <c r="AN107" s="157"/>
      <c r="AO107" s="262">
        <f>AM107+AN107</f>
        <v>1971.54</v>
      </c>
      <c r="AP107" s="138"/>
      <c r="AQ107" s="257">
        <f>AO107+AP107</f>
        <v>1971.54</v>
      </c>
      <c r="AR107" s="214"/>
      <c r="AS107" s="41"/>
      <c r="AT107" s="85"/>
      <c r="AU107" s="157"/>
      <c r="AV107" s="138"/>
      <c r="AW107" s="157"/>
      <c r="AX107" s="138"/>
      <c r="AY107" s="157"/>
      <c r="AZ107" s="128">
        <f>SUM(AQ107:AY107)</f>
        <v>1971.54</v>
      </c>
      <c r="BA107" s="28"/>
      <c r="BB107" s="128"/>
      <c r="BC107" s="237">
        <f>AZ107+BB107</f>
        <v>1971.54</v>
      </c>
      <c r="BD107" s="214"/>
      <c r="BE107" s="160">
        <f>BD107/BC107*100</f>
        <v>0</v>
      </c>
      <c r="BF107" s="237">
        <v>1269</v>
      </c>
    </row>
    <row r="108" spans="1:58" ht="13.5" customHeight="1" hidden="1">
      <c r="A108" s="182"/>
      <c r="B108" s="224" t="s">
        <v>190</v>
      </c>
      <c r="C108" s="147"/>
      <c r="D108" s="258"/>
      <c r="E108" s="127" t="s">
        <v>191</v>
      </c>
      <c r="F108" s="245"/>
      <c r="G108" s="205"/>
      <c r="H108" s="270">
        <v>0</v>
      </c>
      <c r="I108" s="244"/>
      <c r="J108" s="237">
        <v>17.1</v>
      </c>
      <c r="K108" s="257">
        <v>0</v>
      </c>
      <c r="L108" s="237">
        <v>0</v>
      </c>
      <c r="M108" s="257">
        <f>K108+L108</f>
        <v>0</v>
      </c>
      <c r="N108" s="257">
        <v>0</v>
      </c>
      <c r="O108" s="237">
        <f>M108+N108</f>
        <v>0</v>
      </c>
      <c r="P108" s="85">
        <v>0</v>
      </c>
      <c r="Q108" s="257">
        <f>O108+P108</f>
        <v>0</v>
      </c>
      <c r="R108" s="257">
        <v>0</v>
      </c>
      <c r="S108" s="257">
        <f>Q108+R108</f>
        <v>0</v>
      </c>
      <c r="T108" s="257">
        <v>11</v>
      </c>
      <c r="U108" s="257"/>
      <c r="V108" s="257"/>
      <c r="W108" s="257">
        <f>S108+V108</f>
        <v>0</v>
      </c>
      <c r="X108" s="257">
        <v>13</v>
      </c>
      <c r="Y108" s="257">
        <v>0</v>
      </c>
      <c r="Z108" s="257">
        <f>W108+Y108</f>
        <v>0</v>
      </c>
      <c r="AA108" s="85"/>
      <c r="AB108" s="257">
        <f>Z108+AA108</f>
        <v>0</v>
      </c>
      <c r="AC108" s="138"/>
      <c r="AD108" s="159"/>
      <c r="AE108" s="17">
        <f>AB108*1.04</f>
        <v>0</v>
      </c>
      <c r="AF108" s="257">
        <f>AB108*1.04</f>
        <v>0</v>
      </c>
      <c r="AG108" s="237">
        <v>1214</v>
      </c>
      <c r="AH108" s="197"/>
      <c r="AI108" s="85">
        <f>AG108+AH108</f>
        <v>1214</v>
      </c>
      <c r="AJ108" s="85"/>
      <c r="AK108" s="85">
        <f>AI108+AJ108</f>
        <v>1214</v>
      </c>
      <c r="AL108" s="157"/>
      <c r="AM108" s="138">
        <f>AI108+AL108</f>
        <v>1214</v>
      </c>
      <c r="AN108" s="157"/>
      <c r="AO108" s="262">
        <f>AM108+AN108</f>
        <v>1214</v>
      </c>
      <c r="AP108" s="138"/>
      <c r="AQ108" s="257">
        <f>AO108+AP108</f>
        <v>1214</v>
      </c>
      <c r="AR108" s="214"/>
      <c r="AS108" s="41"/>
      <c r="AT108" s="85"/>
      <c r="AU108" s="157"/>
      <c r="AV108" s="138"/>
      <c r="AW108" s="157"/>
      <c r="AX108" s="138"/>
      <c r="AY108" s="157"/>
      <c r="AZ108" s="128">
        <f>SUM(AQ108:AY108)</f>
        <v>1214</v>
      </c>
      <c r="BA108" s="28"/>
      <c r="BB108" s="128"/>
      <c r="BC108" s="237">
        <f>AZ108+BB108</f>
        <v>1214</v>
      </c>
      <c r="BD108" s="214"/>
      <c r="BE108" s="160">
        <f>BD108/BC108*100</f>
        <v>0</v>
      </c>
      <c r="BF108" s="237">
        <v>1400</v>
      </c>
    </row>
    <row r="109" spans="1:58" ht="13.5" customHeight="1" hidden="1">
      <c r="A109" s="182"/>
      <c r="B109" s="224" t="s">
        <v>212</v>
      </c>
      <c r="C109" s="147"/>
      <c r="D109" s="258"/>
      <c r="E109" s="127" t="s">
        <v>213</v>
      </c>
      <c r="F109" s="245"/>
      <c r="G109" s="205"/>
      <c r="H109" s="270">
        <v>300</v>
      </c>
      <c r="I109" s="244"/>
      <c r="J109" s="237">
        <v>540.38</v>
      </c>
      <c r="K109" s="257">
        <v>694</v>
      </c>
      <c r="L109" s="237">
        <v>0</v>
      </c>
      <c r="M109" s="257">
        <f>K109+L109</f>
        <v>694</v>
      </c>
      <c r="N109" s="257">
        <v>0</v>
      </c>
      <c r="O109" s="237">
        <f>M109+N109</f>
        <v>694</v>
      </c>
      <c r="P109" s="85">
        <v>0</v>
      </c>
      <c r="Q109" s="257">
        <f>O109+P109</f>
        <v>694</v>
      </c>
      <c r="R109" s="257">
        <v>0</v>
      </c>
      <c r="S109" s="257">
        <f>Q109+R109</f>
        <v>694</v>
      </c>
      <c r="T109" s="257">
        <v>283</v>
      </c>
      <c r="U109" s="257"/>
      <c r="V109" s="257"/>
      <c r="W109" s="257">
        <f>S109+V109</f>
        <v>694</v>
      </c>
      <c r="X109" s="257">
        <v>285</v>
      </c>
      <c r="Y109" s="257">
        <v>-220</v>
      </c>
      <c r="Z109" s="257">
        <f>W109+Y109</f>
        <v>474</v>
      </c>
      <c r="AA109" s="85"/>
      <c r="AB109" s="257">
        <f>Z109+AA109</f>
        <v>474</v>
      </c>
      <c r="AC109" s="138"/>
      <c r="AD109" s="159"/>
      <c r="AE109" s="17">
        <f>AB109*1.04</f>
        <v>492.96000000000004</v>
      </c>
      <c r="AF109" s="257">
        <f>AB109*1.04</f>
        <v>492.96000000000004</v>
      </c>
      <c r="AG109" s="237">
        <v>351.92</v>
      </c>
      <c r="AH109" s="197"/>
      <c r="AI109" s="85">
        <f>AG109+AH109</f>
        <v>351.92</v>
      </c>
      <c r="AJ109" s="85"/>
      <c r="AK109" s="85">
        <f>AI109+AJ109</f>
        <v>351.92</v>
      </c>
      <c r="AL109" s="157"/>
      <c r="AM109" s="138">
        <f>AI109+AL109</f>
        <v>351.92</v>
      </c>
      <c r="AN109" s="157"/>
      <c r="AO109" s="262">
        <f>AM109+AN109</f>
        <v>351.92</v>
      </c>
      <c r="AP109" s="138"/>
      <c r="AQ109" s="257">
        <f>AO109+AP109</f>
        <v>351.92</v>
      </c>
      <c r="AR109" s="214"/>
      <c r="AS109" s="41"/>
      <c r="AT109" s="85"/>
      <c r="AU109" s="157"/>
      <c r="AV109" s="138"/>
      <c r="AW109" s="157"/>
      <c r="AX109" s="138"/>
      <c r="AY109" s="157"/>
      <c r="AZ109" s="128">
        <f>SUM(AQ109:AY109)</f>
        <v>351.92</v>
      </c>
      <c r="BA109" s="28"/>
      <c r="BB109" s="128"/>
      <c r="BC109" s="237">
        <f>AZ109+BB109</f>
        <v>351.92</v>
      </c>
      <c r="BD109" s="214"/>
      <c r="BE109" s="160">
        <f>BD109/BC109*100</f>
        <v>0</v>
      </c>
      <c r="BF109" s="237">
        <v>175</v>
      </c>
    </row>
    <row r="110" spans="1:58" ht="12.75" customHeight="1">
      <c r="A110" s="182">
        <v>57</v>
      </c>
      <c r="B110" s="8" t="s">
        <v>232</v>
      </c>
      <c r="C110" s="202">
        <v>51</v>
      </c>
      <c r="D110" s="56" t="s">
        <v>233</v>
      </c>
      <c r="E110" s="170" t="s">
        <v>234</v>
      </c>
      <c r="F110" s="261">
        <v>250</v>
      </c>
      <c r="G110" s="39">
        <v>229.86</v>
      </c>
      <c r="H110" s="6">
        <v>300</v>
      </c>
      <c r="I110" s="144">
        <v>250000</v>
      </c>
      <c r="J110" s="214">
        <v>295.98</v>
      </c>
      <c r="K110" s="85">
        <v>300</v>
      </c>
      <c r="L110" s="214">
        <v>0</v>
      </c>
      <c r="M110" s="85">
        <f>K110+L110</f>
        <v>300</v>
      </c>
      <c r="N110" s="85">
        <v>0</v>
      </c>
      <c r="O110" s="214">
        <f>M110+N110</f>
        <v>300</v>
      </c>
      <c r="P110" s="85">
        <v>0</v>
      </c>
      <c r="Q110" s="85">
        <f>O110+P110</f>
        <v>300</v>
      </c>
      <c r="R110" s="85">
        <v>0</v>
      </c>
      <c r="S110" s="85">
        <f>Q110+R110</f>
        <v>300</v>
      </c>
      <c r="T110" s="85">
        <v>320</v>
      </c>
      <c r="U110" s="85">
        <v>320</v>
      </c>
      <c r="V110" s="85">
        <v>0</v>
      </c>
      <c r="W110" s="85">
        <f>S110+V110</f>
        <v>300</v>
      </c>
      <c r="X110" s="85">
        <v>420</v>
      </c>
      <c r="Y110" s="85">
        <v>256</v>
      </c>
      <c r="Z110" s="85">
        <f>W110+Y110</f>
        <v>556</v>
      </c>
      <c r="AA110" s="85">
        <v>0</v>
      </c>
      <c r="AB110" s="85">
        <f>Z110+AA110</f>
        <v>556</v>
      </c>
      <c r="AC110" s="138">
        <v>695</v>
      </c>
      <c r="AD110" s="159">
        <f>AC110/AB110*100</f>
        <v>125</v>
      </c>
      <c r="AE110" s="17">
        <f>AB110*1.04</f>
        <v>578.24</v>
      </c>
      <c r="AF110" s="85">
        <f>AB110*1.04</f>
        <v>578.24</v>
      </c>
      <c r="AG110" s="214">
        <v>500</v>
      </c>
      <c r="AH110" s="197">
        <v>0</v>
      </c>
      <c r="AI110" s="85">
        <f>AG110+AH110</f>
        <v>500</v>
      </c>
      <c r="AJ110" s="85">
        <v>0</v>
      </c>
      <c r="AK110" s="85">
        <f>AI110+AJ110</f>
        <v>500</v>
      </c>
      <c r="AL110" s="157">
        <v>0</v>
      </c>
      <c r="AM110" s="138">
        <f>AI110+AL110</f>
        <v>500</v>
      </c>
      <c r="AN110" s="157">
        <v>0</v>
      </c>
      <c r="AO110" s="262">
        <f>AM110+AN110</f>
        <v>500</v>
      </c>
      <c r="AP110" s="138">
        <v>0</v>
      </c>
      <c r="AQ110" s="85">
        <f>AO110+AP110</f>
        <v>500</v>
      </c>
      <c r="AR110" s="214">
        <v>0</v>
      </c>
      <c r="AS110" s="41">
        <f>SUM(AQ110:AR110)</f>
        <v>500</v>
      </c>
      <c r="AT110" s="85">
        <v>0</v>
      </c>
      <c r="AU110" s="157">
        <v>0</v>
      </c>
      <c r="AV110" s="138">
        <v>500</v>
      </c>
      <c r="AW110" s="157">
        <v>0</v>
      </c>
      <c r="AX110" s="138">
        <f>SUM(AV110:AW110)</f>
        <v>500</v>
      </c>
      <c r="AY110" s="157">
        <v>0</v>
      </c>
      <c r="AZ110" s="138">
        <f>SUM(AX110:AY110)</f>
        <v>500</v>
      </c>
      <c r="BA110" s="157">
        <v>559</v>
      </c>
      <c r="BB110" s="138">
        <v>59</v>
      </c>
      <c r="BC110" s="214">
        <f>AZ110+BB110</f>
        <v>559</v>
      </c>
      <c r="BD110" s="214">
        <v>1221</v>
      </c>
      <c r="BE110" s="160">
        <f>BD110/BC110*100</f>
        <v>218.4257602862254</v>
      </c>
      <c r="BF110" s="214">
        <v>0</v>
      </c>
    </row>
    <row r="111" spans="1:58" ht="14.25" customHeight="1">
      <c r="A111" s="23">
        <v>58</v>
      </c>
      <c r="B111" s="222" t="s">
        <v>249</v>
      </c>
      <c r="C111" s="113">
        <v>52</v>
      </c>
      <c r="D111" s="175"/>
      <c r="E111" s="96" t="s">
        <v>250</v>
      </c>
      <c r="F111" s="273">
        <v>0</v>
      </c>
      <c r="G111" s="115">
        <v>0</v>
      </c>
      <c r="H111" s="277">
        <v>0</v>
      </c>
      <c r="I111" s="151">
        <v>18300000</v>
      </c>
      <c r="J111" s="152">
        <v>0</v>
      </c>
      <c r="K111" s="188">
        <v>0</v>
      </c>
      <c r="L111" s="152">
        <v>0</v>
      </c>
      <c r="M111" s="188">
        <f>K111+L111</f>
        <v>0</v>
      </c>
      <c r="N111" s="188">
        <v>0</v>
      </c>
      <c r="O111" s="152">
        <f>M111+N111</f>
        <v>0</v>
      </c>
      <c r="P111" s="188">
        <v>0</v>
      </c>
      <c r="Q111" s="188">
        <f>O111+P111</f>
        <v>0</v>
      </c>
      <c r="R111" s="188">
        <v>0</v>
      </c>
      <c r="S111" s="188">
        <f>Q111+R111</f>
        <v>0</v>
      </c>
      <c r="T111" s="188">
        <v>0</v>
      </c>
      <c r="U111" s="188">
        <v>0</v>
      </c>
      <c r="V111" s="188">
        <v>0</v>
      </c>
      <c r="W111" s="188">
        <f>S111+V111</f>
        <v>0</v>
      </c>
      <c r="X111" s="188">
        <v>0</v>
      </c>
      <c r="Y111" s="188">
        <v>0</v>
      </c>
      <c r="Z111" s="188">
        <f>W111+Y111</f>
        <v>0</v>
      </c>
      <c r="AA111" s="188">
        <v>0</v>
      </c>
      <c r="AB111" s="188">
        <f>Z111+AA111</f>
        <v>0</v>
      </c>
      <c r="AC111" s="18">
        <v>0</v>
      </c>
      <c r="AD111" s="48"/>
      <c r="AE111" s="84">
        <f>AB111*1.04</f>
        <v>0</v>
      </c>
      <c r="AF111" s="188">
        <f>AB111*1.04</f>
        <v>0</v>
      </c>
      <c r="AG111" s="152">
        <v>0</v>
      </c>
      <c r="AH111" s="38">
        <v>0</v>
      </c>
      <c r="AI111" s="188">
        <f>AG111+AH111</f>
        <v>0</v>
      </c>
      <c r="AJ111" s="188">
        <v>0</v>
      </c>
      <c r="AK111" s="188">
        <f>AI111+AJ111</f>
        <v>0</v>
      </c>
      <c r="AL111" s="251">
        <v>0</v>
      </c>
      <c r="AM111" s="18">
        <f>AI111+AL111</f>
        <v>0</v>
      </c>
      <c r="AN111" s="251">
        <v>0</v>
      </c>
      <c r="AO111" s="119">
        <f>AM111+AN111</f>
        <v>0</v>
      </c>
      <c r="AP111" s="18">
        <v>0</v>
      </c>
      <c r="AQ111" s="188">
        <f>AO111+AP111</f>
        <v>0</v>
      </c>
      <c r="AR111" s="214">
        <v>0</v>
      </c>
      <c r="AS111" s="41">
        <f>SUM(AQ111:AR111)</f>
        <v>0</v>
      </c>
      <c r="AT111" s="85">
        <v>0</v>
      </c>
      <c r="AU111" s="157">
        <v>0</v>
      </c>
      <c r="AV111" s="138">
        <v>0</v>
      </c>
      <c r="AW111" s="157">
        <v>0</v>
      </c>
      <c r="AX111" s="138">
        <v>0</v>
      </c>
      <c r="AY111" s="157">
        <v>0</v>
      </c>
      <c r="AZ111" s="138">
        <v>0</v>
      </c>
      <c r="BA111" s="157">
        <v>0</v>
      </c>
      <c r="BB111" s="138">
        <v>0</v>
      </c>
      <c r="BC111" s="214">
        <f>AZ111+BB111</f>
        <v>0</v>
      </c>
      <c r="BD111" s="214">
        <v>0</v>
      </c>
      <c r="BE111" s="160">
        <v>0</v>
      </c>
      <c r="BF111" s="214">
        <v>0</v>
      </c>
    </row>
    <row r="112" spans="1:58" ht="12.75">
      <c r="A112" s="182">
        <v>59</v>
      </c>
      <c r="B112" s="158" t="s">
        <v>266</v>
      </c>
      <c r="C112" s="202">
        <v>53</v>
      </c>
      <c r="D112" s="56"/>
      <c r="E112" s="170" t="s">
        <v>267</v>
      </c>
      <c r="F112" s="153">
        <f>SUM(F113)</f>
        <v>0</v>
      </c>
      <c r="G112" s="233">
        <f>SUM(G113)</f>
        <v>0</v>
      </c>
      <c r="H112" s="120">
        <f>SUM(H113)</f>
        <v>0</v>
      </c>
      <c r="I112" s="204">
        <f>SUM(I113)</f>
        <v>0</v>
      </c>
      <c r="J112" s="204">
        <f>SUM(J113)</f>
        <v>0</v>
      </c>
      <c r="K112" s="233">
        <f>SUM(K113)</f>
        <v>0</v>
      </c>
      <c r="L112" s="17">
        <f>SUM(L113)</f>
        <v>0</v>
      </c>
      <c r="M112" s="159">
        <f>SUM(M113)</f>
        <v>0</v>
      </c>
      <c r="N112" s="159">
        <f>SUM(N113)</f>
        <v>0</v>
      </c>
      <c r="O112" s="17">
        <f>SUM(O113)</f>
        <v>0</v>
      </c>
      <c r="P112" s="159">
        <f>SUM(P113)</f>
        <v>0</v>
      </c>
      <c r="Q112" s="159">
        <f>SUM(Q113)</f>
        <v>0</v>
      </c>
      <c r="R112" s="159">
        <f>SUM(R113)</f>
        <v>0</v>
      </c>
      <c r="S112" s="159">
        <f>SUM(S113)</f>
        <v>0</v>
      </c>
      <c r="T112" s="159">
        <f>SUM(T113)</f>
        <v>0</v>
      </c>
      <c r="U112" s="159">
        <f>SUM(U113)</f>
        <v>0</v>
      </c>
      <c r="V112" s="159">
        <f>SUM(V113)</f>
        <v>0</v>
      </c>
      <c r="W112" s="159">
        <f>SUM(W113)</f>
        <v>0</v>
      </c>
      <c r="X112" s="159">
        <f>SUM(X113)</f>
        <v>0</v>
      </c>
      <c r="Y112" s="159">
        <f>SUM(Y113)</f>
        <v>0</v>
      </c>
      <c r="Z112" s="159">
        <f>SUM(Z113)</f>
        <v>0</v>
      </c>
      <c r="AA112" s="159">
        <f>SUM(AA113)</f>
        <v>0</v>
      </c>
      <c r="AB112" s="159">
        <f>SUM(AB113)</f>
        <v>0</v>
      </c>
      <c r="AC112" s="159">
        <f>SUM(AC113)</f>
        <v>0</v>
      </c>
      <c r="AD112" s="159"/>
      <c r="AE112" s="17">
        <f>AB112*1.04</f>
        <v>0</v>
      </c>
      <c r="AF112" s="159">
        <f>SUM(AF113)</f>
        <v>0</v>
      </c>
      <c r="AG112" s="17">
        <f>SUM(AG113)</f>
        <v>0</v>
      </c>
      <c r="AH112" s="17">
        <f>SUM(AH113)</f>
        <v>0</v>
      </c>
      <c r="AI112" s="159">
        <f>SUM(AI113)</f>
        <v>0</v>
      </c>
      <c r="AJ112" s="159">
        <f>SUM(AJ113)</f>
        <v>0</v>
      </c>
      <c r="AK112" s="159">
        <f>SUM(AK113)</f>
        <v>0</v>
      </c>
      <c r="AL112" s="159">
        <f>SUM(AL113)</f>
        <v>0</v>
      </c>
      <c r="AM112" s="159">
        <f>SUM(AM113)</f>
        <v>0</v>
      </c>
      <c r="AN112" s="159">
        <f>SUM(AN113)</f>
        <v>0</v>
      </c>
      <c r="AO112" s="159">
        <f>SUM(AO113)</f>
        <v>0</v>
      </c>
      <c r="AP112" s="159">
        <f>SUM(AP113)</f>
        <v>0</v>
      </c>
      <c r="AQ112" s="159">
        <f>SUM(AQ113)</f>
        <v>0</v>
      </c>
      <c r="AR112" s="159">
        <f>SUM(AR113)</f>
        <v>0</v>
      </c>
      <c r="AS112" s="159">
        <f>SUM(AS113)</f>
        <v>0</v>
      </c>
      <c r="AT112" s="159">
        <f>SUM(AT113)</f>
        <v>0</v>
      </c>
      <c r="AU112" s="159">
        <f>SUM(AU113)</f>
        <v>0</v>
      </c>
      <c r="AV112" s="159">
        <f>SUM(AV113)</f>
        <v>0</v>
      </c>
      <c r="AW112" s="159">
        <f>SUM(AW113)</f>
        <v>0</v>
      </c>
      <c r="AX112" s="159">
        <f>SUM(AX113)</f>
        <v>0</v>
      </c>
      <c r="AY112" s="159">
        <f>SUM(AY113)</f>
        <v>0</v>
      </c>
      <c r="AZ112" s="159">
        <f>SUM(AZ113)</f>
        <v>0</v>
      </c>
      <c r="BA112" s="159">
        <f>SUM(BA113)</f>
        <v>0</v>
      </c>
      <c r="BB112" s="159">
        <f>SUM(BB113)</f>
        <v>0</v>
      </c>
      <c r="BC112" s="17">
        <f>SUM(BC113)</f>
        <v>0</v>
      </c>
      <c r="BD112" s="17">
        <f>SUM(BD113)</f>
        <v>0</v>
      </c>
      <c r="BE112" s="274">
        <f>SUM(BE113)</f>
        <v>0</v>
      </c>
      <c r="BF112" s="17">
        <f>SUM(BF113)</f>
        <v>0</v>
      </c>
    </row>
    <row r="113" spans="1:58" ht="12.75">
      <c r="A113" s="182">
        <v>60</v>
      </c>
      <c r="B113" s="8" t="s">
        <v>280</v>
      </c>
      <c r="C113" s="202">
        <v>54</v>
      </c>
      <c r="D113" s="56"/>
      <c r="E113" s="170" t="s">
        <v>281</v>
      </c>
      <c r="F113" s="261">
        <v>0</v>
      </c>
      <c r="G113" s="39"/>
      <c r="H113" s="6">
        <v>0</v>
      </c>
      <c r="I113" s="144">
        <v>0</v>
      </c>
      <c r="J113" s="214">
        <v>0</v>
      </c>
      <c r="K113" s="85">
        <v>0</v>
      </c>
      <c r="L113" s="214">
        <v>0</v>
      </c>
      <c r="M113" s="85">
        <v>0</v>
      </c>
      <c r="N113" s="85">
        <v>0</v>
      </c>
      <c r="O113" s="214">
        <f>M113+N113</f>
        <v>0</v>
      </c>
      <c r="P113" s="85">
        <v>0</v>
      </c>
      <c r="Q113" s="85">
        <f>O113+P113</f>
        <v>0</v>
      </c>
      <c r="R113" s="85">
        <v>0</v>
      </c>
      <c r="S113" s="85">
        <f>Q113+R113</f>
        <v>0</v>
      </c>
      <c r="T113" s="85">
        <v>0</v>
      </c>
      <c r="U113" s="85">
        <v>0</v>
      </c>
      <c r="V113" s="85">
        <v>0</v>
      </c>
      <c r="W113" s="85">
        <f>S113+V113</f>
        <v>0</v>
      </c>
      <c r="X113" s="85">
        <v>0</v>
      </c>
      <c r="Y113" s="85">
        <v>0</v>
      </c>
      <c r="Z113" s="85">
        <f>W113+Y113</f>
        <v>0</v>
      </c>
      <c r="AA113" s="85">
        <v>0</v>
      </c>
      <c r="AB113" s="85">
        <f>Z113+AA113</f>
        <v>0</v>
      </c>
      <c r="AC113" s="138">
        <v>0</v>
      </c>
      <c r="AD113" s="159"/>
      <c r="AE113" s="17">
        <f>AB113*1.04</f>
        <v>0</v>
      </c>
      <c r="AF113" s="85">
        <v>0</v>
      </c>
      <c r="AG113" s="214">
        <v>0</v>
      </c>
      <c r="AH113" s="197">
        <v>0</v>
      </c>
      <c r="AI113" s="85">
        <f>AG113+AH113</f>
        <v>0</v>
      </c>
      <c r="AJ113" s="85">
        <v>0</v>
      </c>
      <c r="AK113" s="85">
        <v>0</v>
      </c>
      <c r="AL113" s="157">
        <v>0</v>
      </c>
      <c r="AM113" s="138">
        <v>0</v>
      </c>
      <c r="AN113" s="157">
        <v>0</v>
      </c>
      <c r="AO113" s="262">
        <v>0</v>
      </c>
      <c r="AP113" s="138">
        <v>0</v>
      </c>
      <c r="AQ113" s="85">
        <f>AO113+AP113</f>
        <v>0</v>
      </c>
      <c r="AR113" s="214">
        <v>0</v>
      </c>
      <c r="AS113" s="41">
        <f>SUM(AQ113:AR113)</f>
        <v>0</v>
      </c>
      <c r="AT113" s="85">
        <v>0</v>
      </c>
      <c r="AU113" s="157">
        <v>0</v>
      </c>
      <c r="AV113" s="138">
        <v>0</v>
      </c>
      <c r="AW113" s="157">
        <v>0</v>
      </c>
      <c r="AX113" s="138">
        <v>0</v>
      </c>
      <c r="AY113" s="157">
        <v>0</v>
      </c>
      <c r="AZ113" s="138">
        <v>0</v>
      </c>
      <c r="BA113" s="157">
        <v>0</v>
      </c>
      <c r="BB113" s="138">
        <v>0</v>
      </c>
      <c r="BC113" s="214">
        <f>AZ113+BB113</f>
        <v>0</v>
      </c>
      <c r="BD113" s="214">
        <v>0</v>
      </c>
      <c r="BE113" s="160">
        <v>0</v>
      </c>
      <c r="BF113" s="214">
        <v>0</v>
      </c>
    </row>
    <row r="114" spans="1:58" ht="12.75">
      <c r="A114" s="182">
        <v>61</v>
      </c>
      <c r="B114" s="158" t="s">
        <v>296</v>
      </c>
      <c r="C114" s="202">
        <v>55</v>
      </c>
      <c r="D114" s="56"/>
      <c r="E114" s="170" t="s">
        <v>297</v>
      </c>
      <c r="F114" s="153">
        <f>SUM(F115+F125+F133+F145+F152)</f>
        <v>8776.97</v>
      </c>
      <c r="G114" s="233">
        <f>SUM(G115+G125+G133+G145+G152)</f>
        <v>6166.49</v>
      </c>
      <c r="H114" s="120">
        <f>SUM(H115+H125+H133+H145+H152)</f>
        <v>11011.539999999999</v>
      </c>
      <c r="I114" s="204">
        <f>SUM(I115+I125+I133+I145+I152)</f>
        <v>11586465</v>
      </c>
      <c r="J114" s="204">
        <f>SUM(J115+J125+J133+J145+J152)</f>
        <v>10409.67</v>
      </c>
      <c r="K114" s="233">
        <f>SUM(K115+K125+K133+K145+K152)</f>
        <v>17884</v>
      </c>
      <c r="L114" s="17">
        <f>SUM(L115+L125+L133+L145+L152)</f>
        <v>0</v>
      </c>
      <c r="M114" s="159">
        <f>SUM(M115+M125+M133+M145+M152)</f>
        <v>17884</v>
      </c>
      <c r="N114" s="159">
        <f>SUM(N115+N125+N133+N145+N152)</f>
        <v>2062</v>
      </c>
      <c r="O114" s="17">
        <f>SUM(O115+O125+O133+O145+O152)</f>
        <v>19946</v>
      </c>
      <c r="P114" s="159">
        <f>SUM(P115+P125+P133+P145+P152)</f>
        <v>315</v>
      </c>
      <c r="Q114" s="159">
        <f>SUM(Q115+Q125+Q133+Q145+Q152)</f>
        <v>20261</v>
      </c>
      <c r="R114" s="159">
        <f>SUM(R115+R125+R133+R145+R152)</f>
        <v>0</v>
      </c>
      <c r="S114" s="159">
        <f>SUM(S115+S125+S133+S145+S152)</f>
        <v>20261</v>
      </c>
      <c r="T114" s="159">
        <f>SUM(T115+T125+T133+T145+T152)</f>
        <v>11666</v>
      </c>
      <c r="U114" s="159">
        <f>SUM(U115+U125+U133+U145+U152)</f>
        <v>15612</v>
      </c>
      <c r="V114" s="159">
        <f>SUM(V115+V125+V133+V145+V152)</f>
        <v>268</v>
      </c>
      <c r="W114" s="159">
        <f>SUM(W115+W125+W133+W145+W152)</f>
        <v>20529</v>
      </c>
      <c r="X114" s="159">
        <f>SUM(X115+X125+X133+X145+X152)</f>
        <v>17987</v>
      </c>
      <c r="Y114" s="159">
        <f>SUM(Y115+Y125+Y133+Y145+Y152)</f>
        <v>-1694</v>
      </c>
      <c r="Z114" s="159">
        <f>SUM(Z115+Z125+Z133+Z145+Z152)</f>
        <v>18835</v>
      </c>
      <c r="AA114" s="159">
        <f>SUM(AA115+AA125+AA133+AA145+AA152)</f>
        <v>0</v>
      </c>
      <c r="AB114" s="159">
        <f>SUM(AB115+AB125+AB133+AB145+AB152)</f>
        <v>18835</v>
      </c>
      <c r="AC114" s="159">
        <f>SUM(AC115+AC125+AC133+AC145+AC152)</f>
        <v>18762</v>
      </c>
      <c r="AD114" s="159">
        <f>AC114/AB114*100</f>
        <v>99.61242367932041</v>
      </c>
      <c r="AE114" s="17">
        <f>AB114*1.04</f>
        <v>19588.4</v>
      </c>
      <c r="AF114" s="159">
        <f>SUM(AF115+AF125+AF133+AF145+AF152)</f>
        <v>19381.24</v>
      </c>
      <c r="AG114" s="17">
        <f>SUM(AG115+AG125+AG133+AG145+AG152)</f>
        <v>21721</v>
      </c>
      <c r="AH114" s="17">
        <f>SUM(AH115+AH125+AH133+AH145+AH152)</f>
        <v>0</v>
      </c>
      <c r="AI114" s="159">
        <f>SUM(AI115+AI125+AI133+AI145+AI152)</f>
        <v>21721</v>
      </c>
      <c r="AJ114" s="159">
        <f>SUM(AJ115+AJ125+AJ133+AJ145+AJ152)</f>
        <v>0</v>
      </c>
      <c r="AK114" s="159">
        <f>SUM(AK115+AK125+AK133+AK145+AK152)</f>
        <v>21721</v>
      </c>
      <c r="AL114" s="159">
        <f>SUM(AL115+AL125+AL133+AL145+AL152)</f>
        <v>0</v>
      </c>
      <c r="AM114" s="159">
        <f>SUM(AM115+AM125+AM133+AM145+AM152)</f>
        <v>21721</v>
      </c>
      <c r="AN114" s="159">
        <f>SUM(AN115+AN125+AN133+AN145+AN152)</f>
        <v>0</v>
      </c>
      <c r="AO114" s="159">
        <f>SUM(AO115+AO125+AO133+AO145+AO152)</f>
        <v>21721</v>
      </c>
      <c r="AP114" s="159">
        <f>SUM(AP115+AP125+AP133+AP145+AP152)</f>
        <v>0</v>
      </c>
      <c r="AQ114" s="159">
        <f>SUM(AQ115+AQ125+AQ133+AQ145+AQ152)</f>
        <v>21721</v>
      </c>
      <c r="AR114" s="159">
        <f>SUM(AR115+AR125+AR133+AR145+AR152)</f>
        <v>0</v>
      </c>
      <c r="AS114" s="159">
        <f>SUM(AS115+AS125+AS133+AS145+AS152)</f>
        <v>21721</v>
      </c>
      <c r="AT114" s="159">
        <f>SUM(AT115+AT125+AT133+AT145+AT152)</f>
        <v>18173</v>
      </c>
      <c r="AU114" s="159">
        <f>SUM(AU115+AU125+AU133+AU145+AU152)</f>
        <v>0</v>
      </c>
      <c r="AV114" s="159">
        <f>SUM(AV115+AV125+AV133+AV145+AV152)</f>
        <v>21721</v>
      </c>
      <c r="AW114" s="159">
        <f>SUM(AW115+AW125+AW133+AW145+AW152)</f>
        <v>10000</v>
      </c>
      <c r="AX114" s="159">
        <f>SUM(AX115+AX125+AX133+AX145+AX152)</f>
        <v>31721</v>
      </c>
      <c r="AY114" s="159">
        <f>SUM(AY115+AY125+AY133+AY145+AY152)</f>
        <v>4381</v>
      </c>
      <c r="AZ114" s="159">
        <f>SUM(AZ115+AZ125+AZ133+AZ145+AZ152)</f>
        <v>36102</v>
      </c>
      <c r="BA114" s="159">
        <f>SUM(BA115+BA125+BA133+BA145+BA152)</f>
        <v>20436</v>
      </c>
      <c r="BB114" s="159">
        <f>SUM(BB115+BB125+BB133+BB145+BB152)</f>
        <v>-938</v>
      </c>
      <c r="BC114" s="17">
        <f>SUM(BC115+BC125+BC133+BC145+BC152)</f>
        <v>35164</v>
      </c>
      <c r="BD114" s="17">
        <f>SUM(BD115+BD125+BD133+BD145+BD152)</f>
        <v>21232</v>
      </c>
      <c r="BE114" s="274" t="e">
        <f>SUM(BE115+BE125+BE133+BE145+BE152)</f>
        <v>#DIV/0!</v>
      </c>
      <c r="BF114" s="17">
        <f>SUM(BF115+BF125+BF133+BF145+BF152)</f>
        <v>33902</v>
      </c>
    </row>
    <row r="115" spans="1:58" ht="12.75">
      <c r="A115" s="182">
        <v>62</v>
      </c>
      <c r="B115" s="158" t="s">
        <v>312</v>
      </c>
      <c r="C115" s="202">
        <v>56</v>
      </c>
      <c r="D115" s="56"/>
      <c r="E115" s="170" t="s">
        <v>313</v>
      </c>
      <c r="F115" s="153">
        <f>SUM(F116:F124)</f>
        <v>156.5</v>
      </c>
      <c r="G115" s="233">
        <f>SUM(G116:G124)</f>
        <v>119.93</v>
      </c>
      <c r="H115" s="120">
        <f>SUM(H116:H124)</f>
        <v>376</v>
      </c>
      <c r="I115" s="204">
        <f>SUM(I116:I124)</f>
        <v>1497794</v>
      </c>
      <c r="J115" s="204">
        <f>SUM(J116:J124)</f>
        <v>383.73</v>
      </c>
      <c r="K115" s="233">
        <f>SUM(K116:K124)</f>
        <v>134</v>
      </c>
      <c r="L115" s="17">
        <f>SUM(L116:L124)</f>
        <v>0</v>
      </c>
      <c r="M115" s="159">
        <f>SUM(M116:M124)</f>
        <v>134</v>
      </c>
      <c r="N115" s="159">
        <f>SUM(N116:N124)</f>
        <v>0</v>
      </c>
      <c r="O115" s="17">
        <f>SUM(O116:O124)</f>
        <v>134</v>
      </c>
      <c r="P115" s="159">
        <f>SUM(P116:P124)</f>
        <v>0</v>
      </c>
      <c r="Q115" s="159">
        <f>SUM(Q116:Q124)</f>
        <v>134</v>
      </c>
      <c r="R115" s="159">
        <f>SUM(R116:R124)</f>
        <v>0</v>
      </c>
      <c r="S115" s="159">
        <f>SUM(S116:S124)</f>
        <v>134</v>
      </c>
      <c r="T115" s="159">
        <f>SUM(T116:T124)</f>
        <v>346</v>
      </c>
      <c r="U115" s="159">
        <f>SUM(U116:U124)</f>
        <v>358</v>
      </c>
      <c r="V115" s="159">
        <f>SUM(V116:V124)</f>
        <v>268</v>
      </c>
      <c r="W115" s="159">
        <f>SUM(W116:W124)</f>
        <v>402</v>
      </c>
      <c r="X115" s="159">
        <f>SUM(X116:X124)</f>
        <v>430</v>
      </c>
      <c r="Y115" s="159">
        <f>SUM(Y116:Y124)</f>
        <v>0</v>
      </c>
      <c r="Z115" s="159">
        <f>SUM(Z116:Z124)</f>
        <v>402</v>
      </c>
      <c r="AA115" s="159">
        <f>SUM(AA116:AA124)</f>
        <v>0</v>
      </c>
      <c r="AB115" s="159">
        <f>SUM(AB116:AB124)</f>
        <v>402</v>
      </c>
      <c r="AC115" s="159">
        <f>SUM(AC116:AC124)</f>
        <v>455</v>
      </c>
      <c r="AD115" s="159">
        <f>AC115/AB115*100</f>
        <v>113.18407960199004</v>
      </c>
      <c r="AE115" s="17">
        <f>AB115*1.04</f>
        <v>418.08000000000004</v>
      </c>
      <c r="AF115" s="159">
        <f>SUM(AF116:AF124)</f>
        <v>418.08000000000004</v>
      </c>
      <c r="AG115" s="17">
        <f>SUM(AG116:AG124)</f>
        <v>406</v>
      </c>
      <c r="AH115" s="17">
        <f>SUM(AH116:AH124)</f>
        <v>0</v>
      </c>
      <c r="AI115" s="159">
        <f>SUM(AI116:AI124)</f>
        <v>406</v>
      </c>
      <c r="AJ115" s="159">
        <f>SUM(AJ116:AJ124)</f>
        <v>0</v>
      </c>
      <c r="AK115" s="159">
        <f>SUM(AK116:AK124)</f>
        <v>406</v>
      </c>
      <c r="AL115" s="159">
        <f>SUM(AL116:AL124)</f>
        <v>0</v>
      </c>
      <c r="AM115" s="159">
        <f>SUM(AM116:AM124)</f>
        <v>406</v>
      </c>
      <c r="AN115" s="159">
        <f>SUM(AN116:AN124)</f>
        <v>0</v>
      </c>
      <c r="AO115" s="159">
        <f>SUM(AO116:AO124)</f>
        <v>406</v>
      </c>
      <c r="AP115" s="159">
        <f>SUM(AP116:AP124)</f>
        <v>0</v>
      </c>
      <c r="AQ115" s="159">
        <f>SUM(AQ116:AQ124)</f>
        <v>406</v>
      </c>
      <c r="AR115" s="159">
        <f>SUM(AR116:AR124)</f>
        <v>0</v>
      </c>
      <c r="AS115" s="159">
        <f>SUM(AS116:AS124)</f>
        <v>406</v>
      </c>
      <c r="AT115" s="159">
        <f>SUM(AT116:AT124)</f>
        <v>380</v>
      </c>
      <c r="AU115" s="159">
        <f>SUM(AU116:AU124)</f>
        <v>0</v>
      </c>
      <c r="AV115" s="159">
        <f>SUM(AV116:AV124)</f>
        <v>406</v>
      </c>
      <c r="AW115" s="159">
        <f>SUM(AW116:AW124)</f>
        <v>0</v>
      </c>
      <c r="AX115" s="159">
        <f>SUM(AX116:AX124)</f>
        <v>406</v>
      </c>
      <c r="AY115" s="159">
        <f>SUM(AY116:AY124)</f>
        <v>0</v>
      </c>
      <c r="AZ115" s="159">
        <f>SUM(AZ116:AZ124)</f>
        <v>406</v>
      </c>
      <c r="BA115" s="159">
        <f>SUM(BA116:BA124)</f>
        <v>475</v>
      </c>
      <c r="BB115" s="159">
        <f>SUM(BB116:BB124)</f>
        <v>0</v>
      </c>
      <c r="BC115" s="17">
        <f>SUM(BC116:BC124)</f>
        <v>406</v>
      </c>
      <c r="BD115" s="17">
        <f>SUM(BD116:BD124)</f>
        <v>508</v>
      </c>
      <c r="BE115" s="274" t="e">
        <f>SUM(BE116:BE124)</f>
        <v>#DIV/0!</v>
      </c>
      <c r="BF115" s="17">
        <f>SUM(BF116:BF124)</f>
        <v>495</v>
      </c>
    </row>
    <row r="116" spans="1:58" ht="12.75">
      <c r="A116" s="182">
        <v>63</v>
      </c>
      <c r="B116" s="8" t="s">
        <v>326</v>
      </c>
      <c r="C116" s="202">
        <v>57</v>
      </c>
      <c r="D116" s="56"/>
      <c r="E116" s="170" t="s">
        <v>327</v>
      </c>
      <c r="F116" s="261">
        <v>0</v>
      </c>
      <c r="G116" s="39">
        <v>0</v>
      </c>
      <c r="H116" s="6">
        <v>250</v>
      </c>
      <c r="I116" s="144">
        <v>0</v>
      </c>
      <c r="J116" s="214">
        <v>254.85</v>
      </c>
      <c r="K116" s="85">
        <v>0</v>
      </c>
      <c r="L116" s="214">
        <v>0</v>
      </c>
      <c r="M116" s="85">
        <f>K116+L116</f>
        <v>0</v>
      </c>
      <c r="N116" s="85">
        <v>0</v>
      </c>
      <c r="O116" s="214">
        <f>M116+N116</f>
        <v>0</v>
      </c>
      <c r="P116" s="85">
        <v>0</v>
      </c>
      <c r="Q116" s="85">
        <f>O116+P116</f>
        <v>0</v>
      </c>
      <c r="R116" s="85">
        <v>0</v>
      </c>
      <c r="S116" s="85">
        <f>Q116+R116</f>
        <v>0</v>
      </c>
      <c r="T116" s="85">
        <v>227</v>
      </c>
      <c r="U116" s="85">
        <v>235</v>
      </c>
      <c r="V116" s="85">
        <v>268</v>
      </c>
      <c r="W116" s="85">
        <f>S116+V116</f>
        <v>268</v>
      </c>
      <c r="X116" s="85">
        <v>275</v>
      </c>
      <c r="Y116" s="85">
        <v>0</v>
      </c>
      <c r="Z116" s="85">
        <f>W116+Y116</f>
        <v>268</v>
      </c>
      <c r="AA116" s="85">
        <v>0</v>
      </c>
      <c r="AB116" s="85">
        <f>Z116+AA116</f>
        <v>268</v>
      </c>
      <c r="AC116" s="138">
        <v>284</v>
      </c>
      <c r="AD116" s="159">
        <f>AC116/AB116*100</f>
        <v>105.97014925373134</v>
      </c>
      <c r="AE116" s="17">
        <f>AB116*1.04</f>
        <v>278.72</v>
      </c>
      <c r="AF116" s="85">
        <f>AB116*1.04</f>
        <v>278.72</v>
      </c>
      <c r="AG116" s="214">
        <v>270</v>
      </c>
      <c r="AH116" s="197">
        <v>0</v>
      </c>
      <c r="AI116" s="85">
        <f>AG116+AH116</f>
        <v>270</v>
      </c>
      <c r="AJ116" s="85">
        <v>0</v>
      </c>
      <c r="AK116" s="85">
        <v>270</v>
      </c>
      <c r="AL116" s="157">
        <v>0</v>
      </c>
      <c r="AM116" s="138">
        <f>AI116+AL116</f>
        <v>270</v>
      </c>
      <c r="AN116" s="157">
        <v>0</v>
      </c>
      <c r="AO116" s="262">
        <f>AM116+AN116</f>
        <v>270</v>
      </c>
      <c r="AP116" s="138">
        <v>0</v>
      </c>
      <c r="AQ116" s="85">
        <f>AO116+AP116</f>
        <v>270</v>
      </c>
      <c r="AR116" s="214">
        <v>0</v>
      </c>
      <c r="AS116" s="41">
        <f>SUM(AQ116:AR116)</f>
        <v>270</v>
      </c>
      <c r="AT116" s="85">
        <v>213</v>
      </c>
      <c r="AU116" s="157">
        <v>0</v>
      </c>
      <c r="AV116" s="138">
        <v>270</v>
      </c>
      <c r="AW116" s="157">
        <v>0</v>
      </c>
      <c r="AX116" s="138">
        <f>SUM(AV116:AW116)</f>
        <v>270</v>
      </c>
      <c r="AY116" s="157">
        <v>0</v>
      </c>
      <c r="AZ116" s="138">
        <f>SUM(AX116:AY116)</f>
        <v>270</v>
      </c>
      <c r="BA116" s="157">
        <v>259</v>
      </c>
      <c r="BB116" s="138">
        <v>0</v>
      </c>
      <c r="BC116" s="214">
        <f>AZ116+BB116</f>
        <v>270</v>
      </c>
      <c r="BD116" s="214">
        <v>272</v>
      </c>
      <c r="BE116" s="160">
        <f>BD116/BC116*100</f>
        <v>100.74074074074073</v>
      </c>
      <c r="BF116" s="214">
        <v>270</v>
      </c>
    </row>
    <row r="117" spans="1:58" ht="12" customHeight="1">
      <c r="A117" s="182">
        <v>64</v>
      </c>
      <c r="B117" s="8" t="s">
        <v>341</v>
      </c>
      <c r="C117" s="202">
        <v>58</v>
      </c>
      <c r="D117" s="56" t="s">
        <v>342</v>
      </c>
      <c r="E117" s="170" t="s">
        <v>343</v>
      </c>
      <c r="F117" s="261">
        <v>70</v>
      </c>
      <c r="G117" s="39">
        <v>61.52</v>
      </c>
      <c r="H117" s="6">
        <v>60</v>
      </c>
      <c r="I117" s="144">
        <v>175000</v>
      </c>
      <c r="J117" s="214">
        <v>61.94</v>
      </c>
      <c r="K117" s="85">
        <v>64</v>
      </c>
      <c r="L117" s="214">
        <v>0</v>
      </c>
      <c r="M117" s="85">
        <f>K117+L117</f>
        <v>64</v>
      </c>
      <c r="N117" s="85">
        <v>0</v>
      </c>
      <c r="O117" s="214">
        <f>M117+N117</f>
        <v>64</v>
      </c>
      <c r="P117" s="85">
        <v>0</v>
      </c>
      <c r="Q117" s="85">
        <f>O117+P117</f>
        <v>64</v>
      </c>
      <c r="R117" s="85">
        <v>0</v>
      </c>
      <c r="S117" s="85">
        <f>Q117+R117</f>
        <v>64</v>
      </c>
      <c r="T117" s="85">
        <v>63</v>
      </c>
      <c r="U117" s="85">
        <v>65</v>
      </c>
      <c r="V117" s="85">
        <v>0</v>
      </c>
      <c r="W117" s="85">
        <f>S117+V117</f>
        <v>64</v>
      </c>
      <c r="X117" s="85">
        <v>80</v>
      </c>
      <c r="Y117" s="85">
        <v>0</v>
      </c>
      <c r="Z117" s="85">
        <f>W117+Y117</f>
        <v>64</v>
      </c>
      <c r="AA117" s="85">
        <v>0</v>
      </c>
      <c r="AB117" s="85">
        <f>Z117+AA117</f>
        <v>64</v>
      </c>
      <c r="AC117" s="138">
        <v>86</v>
      </c>
      <c r="AD117" s="159">
        <f>AC117/AB117*100</f>
        <v>134.375</v>
      </c>
      <c r="AE117" s="17">
        <f>AB117*1.04</f>
        <v>66.56</v>
      </c>
      <c r="AF117" s="85">
        <f>AB117*1.04</f>
        <v>66.56</v>
      </c>
      <c r="AG117" s="214">
        <v>65</v>
      </c>
      <c r="AH117" s="197">
        <v>0</v>
      </c>
      <c r="AI117" s="85">
        <f>AG117+AH117</f>
        <v>65</v>
      </c>
      <c r="AJ117" s="85">
        <v>0</v>
      </c>
      <c r="AK117" s="85">
        <v>65</v>
      </c>
      <c r="AL117" s="157">
        <v>0</v>
      </c>
      <c r="AM117" s="138">
        <f>AI117+AL117</f>
        <v>65</v>
      </c>
      <c r="AN117" s="157">
        <v>0</v>
      </c>
      <c r="AO117" s="262">
        <f>AM117+AN117</f>
        <v>65</v>
      </c>
      <c r="AP117" s="138">
        <v>0</v>
      </c>
      <c r="AQ117" s="85">
        <f>AO117+AP117</f>
        <v>65</v>
      </c>
      <c r="AR117" s="214">
        <v>0</v>
      </c>
      <c r="AS117" s="41">
        <f>SUM(AQ117:AR117)</f>
        <v>65</v>
      </c>
      <c r="AT117" s="85">
        <v>91</v>
      </c>
      <c r="AU117" s="157">
        <v>0</v>
      </c>
      <c r="AV117" s="138">
        <v>65</v>
      </c>
      <c r="AW117" s="157">
        <v>0</v>
      </c>
      <c r="AX117" s="138">
        <f>SUM(AV117:AW117)</f>
        <v>65</v>
      </c>
      <c r="AY117" s="157">
        <v>0</v>
      </c>
      <c r="AZ117" s="138">
        <f>SUM(AX117:AY117)</f>
        <v>65</v>
      </c>
      <c r="BA117" s="157">
        <v>120</v>
      </c>
      <c r="BB117" s="138">
        <v>0</v>
      </c>
      <c r="BC117" s="214">
        <f>AZ117+BB117</f>
        <v>65</v>
      </c>
      <c r="BD117" s="214">
        <v>130</v>
      </c>
      <c r="BE117" s="160">
        <f>BD117/BC117*100</f>
        <v>200</v>
      </c>
      <c r="BF117" s="214">
        <v>130</v>
      </c>
    </row>
    <row r="118" spans="1:58" ht="14.25" customHeight="1">
      <c r="A118" s="23">
        <v>65</v>
      </c>
      <c r="B118" s="222" t="s">
        <v>357</v>
      </c>
      <c r="C118" s="113">
        <v>59</v>
      </c>
      <c r="D118" s="175" t="s">
        <v>358</v>
      </c>
      <c r="E118" s="96" t="s">
        <v>359</v>
      </c>
      <c r="F118" s="273">
        <v>70</v>
      </c>
      <c r="G118" s="115">
        <v>54.89</v>
      </c>
      <c r="H118" s="277">
        <v>60</v>
      </c>
      <c r="I118" s="144">
        <v>175000</v>
      </c>
      <c r="J118" s="214">
        <v>60.96</v>
      </c>
      <c r="K118" s="85">
        <v>64</v>
      </c>
      <c r="L118" s="214">
        <v>0</v>
      </c>
      <c r="M118" s="85">
        <f>K118+L118</f>
        <v>64</v>
      </c>
      <c r="N118" s="85">
        <v>0</v>
      </c>
      <c r="O118" s="214">
        <f>M118+N118</f>
        <v>64</v>
      </c>
      <c r="P118" s="85">
        <v>0</v>
      </c>
      <c r="Q118" s="85">
        <f>O118+P118</f>
        <v>64</v>
      </c>
      <c r="R118" s="85">
        <v>0</v>
      </c>
      <c r="S118" s="85">
        <f>Q118+R118</f>
        <v>64</v>
      </c>
      <c r="T118" s="85">
        <v>42</v>
      </c>
      <c r="U118" s="85">
        <v>44</v>
      </c>
      <c r="V118" s="85">
        <v>0</v>
      </c>
      <c r="W118" s="85">
        <f>S118+V118</f>
        <v>64</v>
      </c>
      <c r="X118" s="85">
        <v>57</v>
      </c>
      <c r="Y118" s="85">
        <v>0</v>
      </c>
      <c r="Z118" s="85">
        <f>W118+Y118</f>
        <v>64</v>
      </c>
      <c r="AA118" s="85">
        <v>0</v>
      </c>
      <c r="AB118" s="85">
        <f>Z118+AA118</f>
        <v>64</v>
      </c>
      <c r="AC118" s="138">
        <v>63</v>
      </c>
      <c r="AD118" s="159">
        <f>AC118/AB118*100</f>
        <v>98.4375</v>
      </c>
      <c r="AE118" s="17">
        <f>AB118*1.04</f>
        <v>66.56</v>
      </c>
      <c r="AF118" s="85">
        <f>AB118*1.04</f>
        <v>66.56</v>
      </c>
      <c r="AG118" s="214">
        <v>65</v>
      </c>
      <c r="AH118" s="197">
        <v>0</v>
      </c>
      <c r="AI118" s="85">
        <f>AG118+AH118</f>
        <v>65</v>
      </c>
      <c r="AJ118" s="85">
        <v>0</v>
      </c>
      <c r="AK118" s="85">
        <v>65</v>
      </c>
      <c r="AL118" s="157">
        <v>0</v>
      </c>
      <c r="AM118" s="138">
        <f>AI118+AL118</f>
        <v>65</v>
      </c>
      <c r="AN118" s="157">
        <v>0</v>
      </c>
      <c r="AO118" s="262">
        <f>AM118+AN118</f>
        <v>65</v>
      </c>
      <c r="AP118" s="138">
        <v>0</v>
      </c>
      <c r="AQ118" s="85">
        <f>AO118+AP118</f>
        <v>65</v>
      </c>
      <c r="AR118" s="214">
        <v>0</v>
      </c>
      <c r="AS118" s="41">
        <f>SUM(AQ118:AR118)</f>
        <v>65</v>
      </c>
      <c r="AT118" s="85">
        <v>67</v>
      </c>
      <c r="AU118" s="157">
        <v>0</v>
      </c>
      <c r="AV118" s="138">
        <v>65</v>
      </c>
      <c r="AW118" s="157">
        <v>0</v>
      </c>
      <c r="AX118" s="138">
        <f>SUM(AV118:AW118)</f>
        <v>65</v>
      </c>
      <c r="AY118" s="157">
        <v>0</v>
      </c>
      <c r="AZ118" s="138">
        <f>SUM(AX118:AY118)</f>
        <v>65</v>
      </c>
      <c r="BA118" s="157">
        <v>86</v>
      </c>
      <c r="BB118" s="138">
        <v>0</v>
      </c>
      <c r="BC118" s="214">
        <f>AZ118+BB118</f>
        <v>65</v>
      </c>
      <c r="BD118" s="214">
        <v>95</v>
      </c>
      <c r="BE118" s="160">
        <f>BD118/BC118*100</f>
        <v>146.15384615384613</v>
      </c>
      <c r="BF118" s="214">
        <v>95</v>
      </c>
    </row>
    <row r="119" spans="1:58" ht="12.75">
      <c r="A119" s="182">
        <v>66</v>
      </c>
      <c r="B119" s="8" t="s">
        <v>375</v>
      </c>
      <c r="C119" s="202">
        <v>60</v>
      </c>
      <c r="D119" s="56"/>
      <c r="E119" s="170" t="s">
        <v>376</v>
      </c>
      <c r="F119" s="261">
        <v>0</v>
      </c>
      <c r="G119" s="39">
        <v>0</v>
      </c>
      <c r="H119" s="6">
        <v>0</v>
      </c>
      <c r="I119" s="144">
        <v>0</v>
      </c>
      <c r="J119" s="214">
        <v>0</v>
      </c>
      <c r="K119" s="85">
        <f>H119*1.06</f>
        <v>0</v>
      </c>
      <c r="L119" s="214">
        <v>0</v>
      </c>
      <c r="M119" s="85">
        <f>K119+L119</f>
        <v>0</v>
      </c>
      <c r="N119" s="85">
        <v>0</v>
      </c>
      <c r="O119" s="214">
        <f>M119+N119</f>
        <v>0</v>
      </c>
      <c r="P119" s="85">
        <v>0</v>
      </c>
      <c r="Q119" s="85">
        <f>O119+P119</f>
        <v>0</v>
      </c>
      <c r="R119" s="85">
        <v>0</v>
      </c>
      <c r="S119" s="85">
        <f>Q119+R119</f>
        <v>0</v>
      </c>
      <c r="T119" s="85">
        <v>0</v>
      </c>
      <c r="U119" s="85">
        <v>0</v>
      </c>
      <c r="V119" s="85">
        <v>0</v>
      </c>
      <c r="W119" s="85">
        <f>S119+V119</f>
        <v>0</v>
      </c>
      <c r="X119" s="85">
        <v>0</v>
      </c>
      <c r="Y119" s="85">
        <v>0</v>
      </c>
      <c r="Z119" s="85">
        <f>W119+Y119</f>
        <v>0</v>
      </c>
      <c r="AA119" s="85">
        <v>0</v>
      </c>
      <c r="AB119" s="85">
        <f>Z119+AA119</f>
        <v>0</v>
      </c>
      <c r="AC119" s="138">
        <v>0</v>
      </c>
      <c r="AD119" s="159"/>
      <c r="AE119" s="17">
        <f>AB119*1.04</f>
        <v>0</v>
      </c>
      <c r="AF119" s="85">
        <f>AB119*1.04</f>
        <v>0</v>
      </c>
      <c r="AG119" s="214">
        <v>0</v>
      </c>
      <c r="AH119" s="197">
        <v>0</v>
      </c>
      <c r="AI119" s="85">
        <f>AG119+AH119</f>
        <v>0</v>
      </c>
      <c r="AJ119" s="85">
        <v>0</v>
      </c>
      <c r="AK119" s="85">
        <v>0</v>
      </c>
      <c r="AL119" s="157">
        <v>0</v>
      </c>
      <c r="AM119" s="138">
        <f>AI119+AL119</f>
        <v>0</v>
      </c>
      <c r="AN119" s="157">
        <v>0</v>
      </c>
      <c r="AO119" s="262">
        <f>AM119+AN119</f>
        <v>0</v>
      </c>
      <c r="AP119" s="138">
        <v>0</v>
      </c>
      <c r="AQ119" s="85">
        <f>AO119+AP119</f>
        <v>0</v>
      </c>
      <c r="AR119" s="214">
        <v>0</v>
      </c>
      <c r="AS119" s="41">
        <f>SUM(AQ119:AR119)</f>
        <v>0</v>
      </c>
      <c r="AT119" s="85">
        <v>0</v>
      </c>
      <c r="AU119" s="157">
        <v>0</v>
      </c>
      <c r="AV119" s="138">
        <v>0</v>
      </c>
      <c r="AW119" s="157">
        <v>0</v>
      </c>
      <c r="AX119" s="138">
        <v>0</v>
      </c>
      <c r="AY119" s="157">
        <v>0</v>
      </c>
      <c r="AZ119" s="138">
        <v>0</v>
      </c>
      <c r="BA119" s="157">
        <v>0</v>
      </c>
      <c r="BB119" s="138">
        <v>0</v>
      </c>
      <c r="BC119" s="214">
        <f>AZ119+BB119</f>
        <v>0</v>
      </c>
      <c r="BD119" s="214">
        <v>0</v>
      </c>
      <c r="BE119" s="160">
        <v>0</v>
      </c>
      <c r="BF119" s="214">
        <v>0</v>
      </c>
    </row>
    <row r="120" spans="1:58" ht="12.75">
      <c r="A120" s="182">
        <v>67</v>
      </c>
      <c r="B120" s="8" t="s">
        <v>392</v>
      </c>
      <c r="C120" s="202">
        <v>61</v>
      </c>
      <c r="D120" s="56"/>
      <c r="E120" s="170" t="s">
        <v>393</v>
      </c>
      <c r="F120" s="261">
        <v>0</v>
      </c>
      <c r="G120" s="39">
        <v>0</v>
      </c>
      <c r="H120" s="6">
        <v>0</v>
      </c>
      <c r="I120" s="144">
        <v>0</v>
      </c>
      <c r="J120" s="214">
        <v>0</v>
      </c>
      <c r="K120" s="85">
        <f>H120*1.06</f>
        <v>0</v>
      </c>
      <c r="L120" s="214">
        <v>0</v>
      </c>
      <c r="M120" s="85">
        <f>K120+L120</f>
        <v>0</v>
      </c>
      <c r="N120" s="85">
        <v>0</v>
      </c>
      <c r="O120" s="214">
        <f>M120+N120</f>
        <v>0</v>
      </c>
      <c r="P120" s="85">
        <v>0</v>
      </c>
      <c r="Q120" s="85">
        <f>O120+P120</f>
        <v>0</v>
      </c>
      <c r="R120" s="85">
        <v>0</v>
      </c>
      <c r="S120" s="85">
        <f>Q120+R120</f>
        <v>0</v>
      </c>
      <c r="T120" s="85">
        <v>0</v>
      </c>
      <c r="U120" s="85">
        <v>0</v>
      </c>
      <c r="V120" s="85">
        <v>0</v>
      </c>
      <c r="W120" s="85">
        <f>S120+V120</f>
        <v>0</v>
      </c>
      <c r="X120" s="85">
        <v>0</v>
      </c>
      <c r="Y120" s="85">
        <v>0</v>
      </c>
      <c r="Z120" s="85">
        <f>W120+Y120</f>
        <v>0</v>
      </c>
      <c r="AA120" s="85">
        <v>0</v>
      </c>
      <c r="AB120" s="85">
        <f>Z120+AA120</f>
        <v>0</v>
      </c>
      <c r="AC120" s="138">
        <v>0</v>
      </c>
      <c r="AD120" s="159"/>
      <c r="AE120" s="17">
        <f>AB120*1.04</f>
        <v>0</v>
      </c>
      <c r="AF120" s="85">
        <f>AB120*1.04</f>
        <v>0</v>
      </c>
      <c r="AG120" s="214">
        <v>0</v>
      </c>
      <c r="AH120" s="197">
        <v>0</v>
      </c>
      <c r="AI120" s="85">
        <f>AG120+AH120</f>
        <v>0</v>
      </c>
      <c r="AJ120" s="85">
        <v>0</v>
      </c>
      <c r="AK120" s="85">
        <v>0</v>
      </c>
      <c r="AL120" s="157">
        <v>0</v>
      </c>
      <c r="AM120" s="138">
        <f>AI120+AL120</f>
        <v>0</v>
      </c>
      <c r="AN120" s="157">
        <v>0</v>
      </c>
      <c r="AO120" s="262">
        <f>AM120+AN120</f>
        <v>0</v>
      </c>
      <c r="AP120" s="138">
        <v>0</v>
      </c>
      <c r="AQ120" s="85">
        <f>AO120+AP120</f>
        <v>0</v>
      </c>
      <c r="AR120" s="214">
        <v>0</v>
      </c>
      <c r="AS120" s="41">
        <f>SUM(AQ120:AR120)</f>
        <v>0</v>
      </c>
      <c r="AT120" s="85">
        <v>0</v>
      </c>
      <c r="AU120" s="157">
        <v>0</v>
      </c>
      <c r="AV120" s="138">
        <v>0</v>
      </c>
      <c r="AW120" s="157">
        <v>0</v>
      </c>
      <c r="AX120" s="138">
        <v>0</v>
      </c>
      <c r="AY120" s="157">
        <v>0</v>
      </c>
      <c r="AZ120" s="138">
        <v>0</v>
      </c>
      <c r="BA120" s="157">
        <v>0</v>
      </c>
      <c r="BB120" s="138">
        <v>0</v>
      </c>
      <c r="BC120" s="214">
        <f>AZ120+BB120</f>
        <v>0</v>
      </c>
      <c r="BD120" s="214">
        <v>0</v>
      </c>
      <c r="BE120" s="160">
        <v>0</v>
      </c>
      <c r="BF120" s="214">
        <v>0</v>
      </c>
    </row>
    <row r="121" spans="1:58" ht="15" customHeight="1">
      <c r="A121" s="182">
        <v>68</v>
      </c>
      <c r="B121" s="8" t="s">
        <v>408</v>
      </c>
      <c r="C121" s="202">
        <v>62</v>
      </c>
      <c r="D121" s="56" t="s">
        <v>409</v>
      </c>
      <c r="E121" s="170" t="s">
        <v>410</v>
      </c>
      <c r="F121" s="261">
        <v>16.5</v>
      </c>
      <c r="G121" s="39">
        <v>3.52</v>
      </c>
      <c r="H121" s="6">
        <v>6</v>
      </c>
      <c r="I121" s="144">
        <v>41250</v>
      </c>
      <c r="J121" s="214">
        <v>5.98</v>
      </c>
      <c r="K121" s="85">
        <v>6</v>
      </c>
      <c r="L121" s="214">
        <v>0</v>
      </c>
      <c r="M121" s="85">
        <f>K121+L121</f>
        <v>6</v>
      </c>
      <c r="N121" s="85">
        <v>0</v>
      </c>
      <c r="O121" s="214">
        <f>M121+N121</f>
        <v>6</v>
      </c>
      <c r="P121" s="85">
        <v>0</v>
      </c>
      <c r="Q121" s="85">
        <f>O121+P121</f>
        <v>6</v>
      </c>
      <c r="R121" s="85">
        <v>0</v>
      </c>
      <c r="S121" s="85">
        <f>Q121+R121</f>
        <v>6</v>
      </c>
      <c r="T121" s="85">
        <v>14</v>
      </c>
      <c r="U121" s="85">
        <v>14</v>
      </c>
      <c r="V121" s="85">
        <v>0</v>
      </c>
      <c r="W121" s="85">
        <f>S121+V121</f>
        <v>6</v>
      </c>
      <c r="X121" s="85">
        <v>18</v>
      </c>
      <c r="Y121" s="85">
        <v>0</v>
      </c>
      <c r="Z121" s="85">
        <f>W121+Y121</f>
        <v>6</v>
      </c>
      <c r="AA121" s="85">
        <v>0</v>
      </c>
      <c r="AB121" s="85">
        <f>Z121+AA121</f>
        <v>6</v>
      </c>
      <c r="AC121" s="138">
        <v>22</v>
      </c>
      <c r="AD121" s="159">
        <f>AC121/AB121*100</f>
        <v>366.66666666666663</v>
      </c>
      <c r="AE121" s="17">
        <f>AB121*1.04</f>
        <v>6.24</v>
      </c>
      <c r="AF121" s="85">
        <f>AB121*1.04</f>
        <v>6.24</v>
      </c>
      <c r="AG121" s="214">
        <v>6</v>
      </c>
      <c r="AH121" s="197">
        <v>0</v>
      </c>
      <c r="AI121" s="85">
        <f>AG121+AH121</f>
        <v>6</v>
      </c>
      <c r="AJ121" s="85">
        <v>0</v>
      </c>
      <c r="AK121" s="85">
        <v>6</v>
      </c>
      <c r="AL121" s="157">
        <v>0</v>
      </c>
      <c r="AM121" s="138">
        <f>AI121+AL121</f>
        <v>6</v>
      </c>
      <c r="AN121" s="157">
        <v>0</v>
      </c>
      <c r="AO121" s="262">
        <f>AM121+AN121</f>
        <v>6</v>
      </c>
      <c r="AP121" s="138">
        <v>0</v>
      </c>
      <c r="AQ121" s="85">
        <f>AO121+AP121</f>
        <v>6</v>
      </c>
      <c r="AR121" s="214">
        <v>0</v>
      </c>
      <c r="AS121" s="41">
        <f>SUM(AQ121:AR121)</f>
        <v>6</v>
      </c>
      <c r="AT121" s="85">
        <v>9</v>
      </c>
      <c r="AU121" s="157">
        <v>0</v>
      </c>
      <c r="AV121" s="138">
        <v>6</v>
      </c>
      <c r="AW121" s="157">
        <v>0</v>
      </c>
      <c r="AX121" s="138">
        <f>SUM(AV121:AW121)</f>
        <v>6</v>
      </c>
      <c r="AY121" s="157">
        <v>0</v>
      </c>
      <c r="AZ121" s="138">
        <f>SUM(AX121:AY121)</f>
        <v>6</v>
      </c>
      <c r="BA121" s="157">
        <v>10</v>
      </c>
      <c r="BB121" s="138">
        <v>0</v>
      </c>
      <c r="BC121" s="214">
        <f>AZ121+BB121</f>
        <v>6</v>
      </c>
      <c r="BD121" s="214">
        <v>11</v>
      </c>
      <c r="BE121" s="160">
        <f>BD121/BC121*100</f>
        <v>183.33333333333331</v>
      </c>
      <c r="BF121" s="214">
        <v>0</v>
      </c>
    </row>
    <row r="122" spans="1:58" ht="13.5" customHeight="1" hidden="1">
      <c r="A122" s="182"/>
      <c r="B122" s="227" t="s">
        <v>427</v>
      </c>
      <c r="C122" s="202"/>
      <c r="D122" s="56"/>
      <c r="E122" s="170"/>
      <c r="F122" s="261"/>
      <c r="G122" s="39"/>
      <c r="H122" s="6"/>
      <c r="I122" s="144"/>
      <c r="J122" s="214"/>
      <c r="K122" s="85"/>
      <c r="L122" s="214"/>
      <c r="M122" s="85">
        <f>K122+L122</f>
        <v>0</v>
      </c>
      <c r="N122" s="85"/>
      <c r="O122" s="214">
        <f>M122+N122</f>
        <v>0</v>
      </c>
      <c r="P122" s="85"/>
      <c r="Q122" s="85">
        <f>O122+P122</f>
        <v>0</v>
      </c>
      <c r="R122" s="85"/>
      <c r="S122" s="85">
        <f>Q122+R122</f>
        <v>0</v>
      </c>
      <c r="T122" s="85"/>
      <c r="U122" s="85"/>
      <c r="V122" s="85"/>
      <c r="W122" s="85">
        <f>S122+V122</f>
        <v>0</v>
      </c>
      <c r="X122" s="85"/>
      <c r="Y122" s="85"/>
      <c r="Z122" s="85">
        <f>W122+Y122</f>
        <v>0</v>
      </c>
      <c r="AA122" s="85"/>
      <c r="AB122" s="85">
        <f>Z122+AA122</f>
        <v>0</v>
      </c>
      <c r="AC122" s="138"/>
      <c r="AD122" s="159" t="e">
        <f>AC122/AB122*100</f>
        <v>#DIV/0!</v>
      </c>
      <c r="AE122" s="17">
        <f>AB122*1.04</f>
        <v>0</v>
      </c>
      <c r="AF122" s="85">
        <f>AB122*1.04</f>
        <v>0</v>
      </c>
      <c r="AG122" s="214"/>
      <c r="AH122" s="197"/>
      <c r="AI122" s="85">
        <f>AG122+AH122</f>
        <v>0</v>
      </c>
      <c r="AJ122" s="85"/>
      <c r="AK122" s="85"/>
      <c r="AL122" s="157"/>
      <c r="AM122" s="138">
        <f>AI122+AL122</f>
        <v>0</v>
      </c>
      <c r="AN122" s="157"/>
      <c r="AO122" s="262">
        <f>AM122+AN122</f>
        <v>0</v>
      </c>
      <c r="AP122" s="138"/>
      <c r="AQ122" s="85">
        <f>AO122+AP122</f>
        <v>0</v>
      </c>
      <c r="AR122" s="214"/>
      <c r="AS122" s="41"/>
      <c r="AT122" s="85"/>
      <c r="AU122" s="157"/>
      <c r="AV122" s="138"/>
      <c r="AW122" s="157"/>
      <c r="AX122" s="138"/>
      <c r="AY122" s="157"/>
      <c r="AZ122" s="138"/>
      <c r="BA122" s="157"/>
      <c r="BB122" s="138"/>
      <c r="BC122" s="214">
        <f>AZ122+BB122</f>
        <v>0</v>
      </c>
      <c r="BD122" s="214"/>
      <c r="BE122" s="160" t="e">
        <f>BD122/BC122*100</f>
        <v>#DIV/0!</v>
      </c>
      <c r="BF122" s="214"/>
    </row>
    <row r="123" spans="1:58" ht="12.75" customHeight="1" hidden="1">
      <c r="A123" s="182"/>
      <c r="B123" s="227" t="s">
        <v>443</v>
      </c>
      <c r="C123" s="202"/>
      <c r="D123" s="56"/>
      <c r="E123" s="170"/>
      <c r="F123" s="261"/>
      <c r="G123" s="39"/>
      <c r="H123" s="6"/>
      <c r="I123" s="144"/>
      <c r="J123" s="214"/>
      <c r="K123" s="85"/>
      <c r="L123" s="214"/>
      <c r="M123" s="85">
        <f>K123+L123</f>
        <v>0</v>
      </c>
      <c r="N123" s="85"/>
      <c r="O123" s="214">
        <f>M123+N123</f>
        <v>0</v>
      </c>
      <c r="P123" s="85"/>
      <c r="Q123" s="85">
        <f>O123+P123</f>
        <v>0</v>
      </c>
      <c r="R123" s="85"/>
      <c r="S123" s="85">
        <f>Q123+R123</f>
        <v>0</v>
      </c>
      <c r="T123" s="85"/>
      <c r="U123" s="85"/>
      <c r="V123" s="85"/>
      <c r="W123" s="85">
        <f>S123+V123</f>
        <v>0</v>
      </c>
      <c r="X123" s="85"/>
      <c r="Y123" s="85"/>
      <c r="Z123" s="85">
        <f>W123+Y123</f>
        <v>0</v>
      </c>
      <c r="AA123" s="85"/>
      <c r="AB123" s="85">
        <f>Z123+AA123</f>
        <v>0</v>
      </c>
      <c r="AC123" s="138"/>
      <c r="AD123" s="159" t="e">
        <f>AC123/AB123*100</f>
        <v>#DIV/0!</v>
      </c>
      <c r="AE123" s="17">
        <f>AB123*1.04</f>
        <v>0</v>
      </c>
      <c r="AF123" s="85">
        <f>AB123*1.04</f>
        <v>0</v>
      </c>
      <c r="AG123" s="214"/>
      <c r="AH123" s="197"/>
      <c r="AI123" s="85">
        <f>AG123+AH123</f>
        <v>0</v>
      </c>
      <c r="AJ123" s="85"/>
      <c r="AK123" s="85"/>
      <c r="AL123" s="157"/>
      <c r="AM123" s="138">
        <f>AI123+AL123</f>
        <v>0</v>
      </c>
      <c r="AN123" s="157"/>
      <c r="AO123" s="262">
        <f>AM123+AN123</f>
        <v>0</v>
      </c>
      <c r="AP123" s="138"/>
      <c r="AQ123" s="85">
        <f>AO123+AP123</f>
        <v>0</v>
      </c>
      <c r="AR123" s="214"/>
      <c r="AS123" s="41"/>
      <c r="AT123" s="85"/>
      <c r="AU123" s="157"/>
      <c r="AV123" s="138"/>
      <c r="AW123" s="157"/>
      <c r="AX123" s="138"/>
      <c r="AY123" s="157"/>
      <c r="AZ123" s="138"/>
      <c r="BA123" s="157"/>
      <c r="BB123" s="138"/>
      <c r="BC123" s="214">
        <f>AZ123+BB123</f>
        <v>0</v>
      </c>
      <c r="BD123" s="214"/>
      <c r="BE123" s="160" t="e">
        <f>BD123/BC123*100</f>
        <v>#DIV/0!</v>
      </c>
      <c r="BF123" s="214"/>
    </row>
    <row r="124" spans="1:58" ht="12.75">
      <c r="A124" s="182">
        <v>69</v>
      </c>
      <c r="B124" s="8" t="s">
        <v>18</v>
      </c>
      <c r="C124" s="202">
        <v>63</v>
      </c>
      <c r="D124" s="56"/>
      <c r="E124" s="170" t="s">
        <v>19</v>
      </c>
      <c r="F124" s="261">
        <v>0</v>
      </c>
      <c r="G124" s="39">
        <v>0</v>
      </c>
      <c r="H124" s="6">
        <v>0</v>
      </c>
      <c r="I124" s="144">
        <v>1106544</v>
      </c>
      <c r="J124" s="214">
        <v>0</v>
      </c>
      <c r="K124" s="85">
        <v>0</v>
      </c>
      <c r="L124" s="214">
        <v>0</v>
      </c>
      <c r="M124" s="85">
        <f>K124+L124</f>
        <v>0</v>
      </c>
      <c r="N124" s="85">
        <v>0</v>
      </c>
      <c r="O124" s="214">
        <f>M124+N124</f>
        <v>0</v>
      </c>
      <c r="P124" s="85">
        <v>0</v>
      </c>
      <c r="Q124" s="85">
        <f>O124+P124</f>
        <v>0</v>
      </c>
      <c r="R124" s="85">
        <v>0</v>
      </c>
      <c r="S124" s="85">
        <f>Q124+R124</f>
        <v>0</v>
      </c>
      <c r="T124" s="85">
        <v>0</v>
      </c>
      <c r="U124" s="85">
        <v>0</v>
      </c>
      <c r="V124" s="85">
        <v>0</v>
      </c>
      <c r="W124" s="85">
        <f>S124+V124</f>
        <v>0</v>
      </c>
      <c r="X124" s="85">
        <v>0</v>
      </c>
      <c r="Y124" s="85">
        <v>0</v>
      </c>
      <c r="Z124" s="85">
        <f>W124+Y124</f>
        <v>0</v>
      </c>
      <c r="AA124" s="85">
        <v>0</v>
      </c>
      <c r="AB124" s="85">
        <f>Z124+AA124</f>
        <v>0</v>
      </c>
      <c r="AC124" s="138">
        <v>0</v>
      </c>
      <c r="AD124" s="159"/>
      <c r="AE124" s="17">
        <f>AB124*1.04</f>
        <v>0</v>
      </c>
      <c r="AF124" s="85">
        <f>AB124*1.04</f>
        <v>0</v>
      </c>
      <c r="AG124" s="214">
        <v>0</v>
      </c>
      <c r="AH124" s="197">
        <v>0</v>
      </c>
      <c r="AI124" s="85">
        <f>AG124+AH124</f>
        <v>0</v>
      </c>
      <c r="AJ124" s="85">
        <v>0</v>
      </c>
      <c r="AK124" s="85">
        <v>0</v>
      </c>
      <c r="AL124" s="157">
        <v>0</v>
      </c>
      <c r="AM124" s="138">
        <f>AI124+AL124</f>
        <v>0</v>
      </c>
      <c r="AN124" s="157">
        <v>0</v>
      </c>
      <c r="AO124" s="262">
        <f>AM124+AN124</f>
        <v>0</v>
      </c>
      <c r="AP124" s="138">
        <v>0</v>
      </c>
      <c r="AQ124" s="85">
        <f>AO124+AP124</f>
        <v>0</v>
      </c>
      <c r="AR124" s="214">
        <v>0</v>
      </c>
      <c r="AS124" s="41">
        <f>SUM(AQ124:AR124)</f>
        <v>0</v>
      </c>
      <c r="AT124" s="85">
        <v>0</v>
      </c>
      <c r="AU124" s="157">
        <v>0</v>
      </c>
      <c r="AV124" s="138">
        <v>0</v>
      </c>
      <c r="AW124" s="157">
        <v>0</v>
      </c>
      <c r="AX124" s="138">
        <v>0</v>
      </c>
      <c r="AY124" s="157">
        <v>0</v>
      </c>
      <c r="AZ124" s="138">
        <v>0</v>
      </c>
      <c r="BA124" s="157">
        <v>0</v>
      </c>
      <c r="BB124" s="138">
        <v>0</v>
      </c>
      <c r="BC124" s="214">
        <f>AZ124+BB124</f>
        <v>0</v>
      </c>
      <c r="BD124" s="214">
        <v>0</v>
      </c>
      <c r="BE124" s="160">
        <v>0</v>
      </c>
      <c r="BF124" s="214">
        <v>0</v>
      </c>
    </row>
    <row r="125" spans="1:58" ht="12.75">
      <c r="A125" s="182">
        <v>70</v>
      </c>
      <c r="B125" s="158" t="s">
        <v>45</v>
      </c>
      <c r="C125" s="202">
        <v>64</v>
      </c>
      <c r="D125" s="56"/>
      <c r="E125" s="170" t="s">
        <v>46</v>
      </c>
      <c r="F125" s="153">
        <f>SUM(F126:F132)</f>
        <v>950</v>
      </c>
      <c r="G125" s="233">
        <f>SUM(G126:G132)</f>
        <v>416.77</v>
      </c>
      <c r="H125" s="120">
        <f>SUM(H126:H132)</f>
        <v>1100</v>
      </c>
      <c r="I125" s="204">
        <f>SUM(I126:I132)</f>
        <v>4375000</v>
      </c>
      <c r="J125" s="204">
        <f>SUM(J126:J132)</f>
        <v>1113.14</v>
      </c>
      <c r="K125" s="233">
        <f>SUM(K126:K132)</f>
        <v>1166</v>
      </c>
      <c r="L125" s="17">
        <f>SUM(L126:L132)</f>
        <v>0</v>
      </c>
      <c r="M125" s="159">
        <f>SUM(M126:M132)</f>
        <v>1166</v>
      </c>
      <c r="N125" s="159">
        <f>SUM(N126:N132)</f>
        <v>0</v>
      </c>
      <c r="O125" s="17">
        <f>SUM(O126:O132)</f>
        <v>1166</v>
      </c>
      <c r="P125" s="159">
        <f>SUM(P126:P132)</f>
        <v>0</v>
      </c>
      <c r="Q125" s="159">
        <f>SUM(Q126:Q132)</f>
        <v>1166</v>
      </c>
      <c r="R125" s="159">
        <f>SUM(R126:R132)</f>
        <v>0</v>
      </c>
      <c r="S125" s="159">
        <f>SUM(S126:S132)</f>
        <v>1166</v>
      </c>
      <c r="T125" s="159">
        <f>SUM(T126:T132)</f>
        <v>1169</v>
      </c>
      <c r="U125" s="159">
        <f>SUM(U126:U132)</f>
        <v>1225</v>
      </c>
      <c r="V125" s="159">
        <f>SUM(V126:V132)</f>
        <v>0</v>
      </c>
      <c r="W125" s="159">
        <f>SUM(W126:W132)</f>
        <v>1166</v>
      </c>
      <c r="X125" s="159">
        <f>SUM(X126:X132)</f>
        <v>1475</v>
      </c>
      <c r="Y125" s="159">
        <f>SUM(Y126:Y132)</f>
        <v>306</v>
      </c>
      <c r="Z125" s="159">
        <f>SUM(Z126:Z132)</f>
        <v>1472</v>
      </c>
      <c r="AA125" s="159">
        <f>SUM(AA126:AA132)</f>
        <v>0</v>
      </c>
      <c r="AB125" s="159">
        <f>SUM(AB126:AB132)</f>
        <v>1472</v>
      </c>
      <c r="AC125" s="159">
        <f>SUM(AC126:AC132)</f>
        <v>1568</v>
      </c>
      <c r="AD125" s="159">
        <f>AC125/AB125*100</f>
        <v>106.5217391304348</v>
      </c>
      <c r="AE125" s="17">
        <f>AB125*1.04</f>
        <v>1530.88</v>
      </c>
      <c r="AF125" s="159">
        <f>SUM(AF126:AF132)</f>
        <v>1323.72</v>
      </c>
      <c r="AG125" s="17">
        <f>SUM(AG126:AG132)</f>
        <v>1500</v>
      </c>
      <c r="AH125" s="17">
        <f>SUM(AH126:AH132)</f>
        <v>0</v>
      </c>
      <c r="AI125" s="159">
        <f>SUM(AI126:AI132)</f>
        <v>1500</v>
      </c>
      <c r="AJ125" s="159">
        <f>SUM(AJ126:AJ132)</f>
        <v>0</v>
      </c>
      <c r="AK125" s="159">
        <f>SUM(AK126:AK132)</f>
        <v>1500</v>
      </c>
      <c r="AL125" s="159">
        <f>SUM(AL126:AL132)</f>
        <v>0</v>
      </c>
      <c r="AM125" s="159">
        <f>SUM(AM126:AM132)</f>
        <v>1500</v>
      </c>
      <c r="AN125" s="159">
        <f>SUM(AN126:AN132)</f>
        <v>0</v>
      </c>
      <c r="AO125" s="159">
        <f>SUM(AO126:AO132)</f>
        <v>1500</v>
      </c>
      <c r="AP125" s="159">
        <f>SUM(AP126:AP132)</f>
        <v>0</v>
      </c>
      <c r="AQ125" s="159">
        <f>SUM(AQ126:AQ132)</f>
        <v>1500</v>
      </c>
      <c r="AR125" s="159">
        <f>SUM(AR126:AR132)</f>
        <v>0</v>
      </c>
      <c r="AS125" s="159">
        <f>SUM(AS126:AS132)</f>
        <v>1500</v>
      </c>
      <c r="AT125" s="159">
        <f>SUM(AT126:AT132)</f>
        <v>907</v>
      </c>
      <c r="AU125" s="159">
        <f>SUM(AU126:AU132)</f>
        <v>0</v>
      </c>
      <c r="AV125" s="159">
        <f>SUM(AV126:AV132)</f>
        <v>1500</v>
      </c>
      <c r="AW125" s="159">
        <f>SUM(AW126:AW132)</f>
        <v>0</v>
      </c>
      <c r="AX125" s="159">
        <f>SUM(AX126:AX132)</f>
        <v>1500</v>
      </c>
      <c r="AY125" s="159">
        <f>SUM(AY126:AY132)</f>
        <v>0</v>
      </c>
      <c r="AZ125" s="159">
        <f>SUM(AZ126:AZ132)</f>
        <v>1500</v>
      </c>
      <c r="BA125" s="159">
        <f>SUM(BA126:BA132)</f>
        <v>572</v>
      </c>
      <c r="BB125" s="159">
        <f>SUM(BB126:BB132)</f>
        <v>-920</v>
      </c>
      <c r="BC125" s="17">
        <f>SUM(BC126:BC132)</f>
        <v>580</v>
      </c>
      <c r="BD125" s="17">
        <f>SUM(BD126:BD132)</f>
        <v>546</v>
      </c>
      <c r="BE125" s="274" t="e">
        <f>SUM(BE126:BE132)</f>
        <v>#DIV/0!</v>
      </c>
      <c r="BF125" s="17">
        <f>SUM(BF126:BF132)</f>
        <v>550</v>
      </c>
    </row>
    <row r="126" spans="1:58" ht="14.25" customHeight="1">
      <c r="A126" s="182">
        <v>71</v>
      </c>
      <c r="B126" s="8" t="s">
        <v>65</v>
      </c>
      <c r="C126" s="202">
        <v>65</v>
      </c>
      <c r="D126" s="56" t="s">
        <v>66</v>
      </c>
      <c r="E126" s="170" t="s">
        <v>67</v>
      </c>
      <c r="F126" s="261">
        <v>950</v>
      </c>
      <c r="G126" s="39">
        <v>416.77</v>
      </c>
      <c r="H126" s="6">
        <v>1100</v>
      </c>
      <c r="I126" s="144">
        <v>4375000</v>
      </c>
      <c r="J126" s="214">
        <v>1113.14</v>
      </c>
      <c r="K126" s="85">
        <v>1166</v>
      </c>
      <c r="L126" s="214">
        <v>0</v>
      </c>
      <c r="M126" s="85">
        <f>K126+L126</f>
        <v>1166</v>
      </c>
      <c r="N126" s="85">
        <v>0</v>
      </c>
      <c r="O126" s="214">
        <f>M126+N126</f>
        <v>1166</v>
      </c>
      <c r="P126" s="85">
        <v>0</v>
      </c>
      <c r="Q126" s="85">
        <f>O126+P126</f>
        <v>1166</v>
      </c>
      <c r="R126" s="85">
        <v>0</v>
      </c>
      <c r="S126" s="85">
        <f>Q126+R126</f>
        <v>1166</v>
      </c>
      <c r="T126" s="85">
        <v>1169</v>
      </c>
      <c r="U126" s="85">
        <v>1225</v>
      </c>
      <c r="V126" s="85">
        <v>0</v>
      </c>
      <c r="W126" s="85">
        <f>S126+V126</f>
        <v>1166</v>
      </c>
      <c r="X126" s="85">
        <v>1475</v>
      </c>
      <c r="Y126" s="85">
        <v>306</v>
      </c>
      <c r="Z126" s="85">
        <f>W126+Y126</f>
        <v>1472</v>
      </c>
      <c r="AA126" s="85">
        <v>0</v>
      </c>
      <c r="AB126" s="85">
        <f>Z126+AA126</f>
        <v>1472</v>
      </c>
      <c r="AC126" s="138">
        <v>1568</v>
      </c>
      <c r="AD126" s="159">
        <f>AC126/AB126*100</f>
        <v>106.5217391304348</v>
      </c>
      <c r="AE126" s="17">
        <f>AB126*1.04</f>
        <v>1530.88</v>
      </c>
      <c r="AF126" s="85">
        <v>1323.72</v>
      </c>
      <c r="AG126" s="214">
        <v>1500</v>
      </c>
      <c r="AH126" s="197">
        <v>0</v>
      </c>
      <c r="AI126" s="85">
        <f>AG126+AH126</f>
        <v>1500</v>
      </c>
      <c r="AJ126" s="85">
        <v>0</v>
      </c>
      <c r="AK126" s="85">
        <v>1500</v>
      </c>
      <c r="AL126" s="157">
        <v>0</v>
      </c>
      <c r="AM126" s="138">
        <f>AI126+AL126</f>
        <v>1500</v>
      </c>
      <c r="AN126" s="157">
        <v>0</v>
      </c>
      <c r="AO126" s="262">
        <f>AM126+AN126</f>
        <v>1500</v>
      </c>
      <c r="AP126" s="138">
        <v>0</v>
      </c>
      <c r="AQ126" s="85">
        <f>AO126+AP126</f>
        <v>1500</v>
      </c>
      <c r="AR126" s="214">
        <v>0</v>
      </c>
      <c r="AS126" s="41">
        <f>SUM(AQ126:AR126)</f>
        <v>1500</v>
      </c>
      <c r="AT126" s="85">
        <v>907</v>
      </c>
      <c r="AU126" s="157">
        <v>0</v>
      </c>
      <c r="AV126" s="138">
        <v>1500</v>
      </c>
      <c r="AW126" s="157">
        <v>0</v>
      </c>
      <c r="AX126" s="138">
        <f>SUM(AV126:AW126)</f>
        <v>1500</v>
      </c>
      <c r="AY126" s="157">
        <v>0</v>
      </c>
      <c r="AZ126" s="138">
        <f>SUM(AX126:AY126)</f>
        <v>1500</v>
      </c>
      <c r="BA126" s="157">
        <v>572</v>
      </c>
      <c r="BB126" s="138">
        <v>-920</v>
      </c>
      <c r="BC126" s="214">
        <f>AZ126+BB126</f>
        <v>580</v>
      </c>
      <c r="BD126" s="214">
        <v>546</v>
      </c>
      <c r="BE126" s="160">
        <f>BD126/BC126*100</f>
        <v>94.13793103448276</v>
      </c>
      <c r="BF126" s="214">
        <v>550</v>
      </c>
    </row>
    <row r="127" spans="1:58" ht="13.5" customHeight="1" hidden="1">
      <c r="A127" s="182"/>
      <c r="B127" s="197" t="s">
        <v>82</v>
      </c>
      <c r="C127" s="202"/>
      <c r="D127" s="56"/>
      <c r="E127" s="170"/>
      <c r="F127" s="261"/>
      <c r="G127" s="39"/>
      <c r="H127" s="6"/>
      <c r="I127" s="144"/>
      <c r="J127" s="214"/>
      <c r="K127" s="85"/>
      <c r="L127" s="214"/>
      <c r="M127" s="85">
        <f>K127+L127</f>
        <v>0</v>
      </c>
      <c r="N127" s="85"/>
      <c r="O127" s="214">
        <f>M127+N127</f>
        <v>0</v>
      </c>
      <c r="P127" s="85"/>
      <c r="Q127" s="85">
        <f>O127+P127</f>
        <v>0</v>
      </c>
      <c r="R127" s="85"/>
      <c r="S127" s="85">
        <f>Q127+R127</f>
        <v>0</v>
      </c>
      <c r="T127" s="85"/>
      <c r="U127" s="85"/>
      <c r="V127" s="85"/>
      <c r="W127" s="85"/>
      <c r="X127" s="85"/>
      <c r="Y127" s="85"/>
      <c r="Z127" s="85"/>
      <c r="AA127" s="85"/>
      <c r="AB127" s="85"/>
      <c r="AC127" s="138"/>
      <c r="AD127" s="159" t="e">
        <f>AC127/AB127*100</f>
        <v>#DIV/0!</v>
      </c>
      <c r="AE127" s="17">
        <f>AB127*1.04</f>
        <v>0</v>
      </c>
      <c r="AF127" s="85"/>
      <c r="AG127" s="214"/>
      <c r="AH127" s="197"/>
      <c r="AI127" s="259"/>
      <c r="AJ127" s="259"/>
      <c r="AK127" s="259"/>
      <c r="AL127" s="157"/>
      <c r="AM127" s="138"/>
      <c r="AN127" s="157"/>
      <c r="AO127" s="262"/>
      <c r="AP127" s="138"/>
      <c r="AQ127" s="85"/>
      <c r="AR127" s="214"/>
      <c r="AS127" s="41"/>
      <c r="AT127" s="85"/>
      <c r="AU127" s="157"/>
      <c r="AV127" s="138"/>
      <c r="AW127" s="157"/>
      <c r="AX127" s="138"/>
      <c r="AY127" s="157"/>
      <c r="AZ127" s="138"/>
      <c r="BA127" s="157"/>
      <c r="BB127" s="138"/>
      <c r="BC127" s="214"/>
      <c r="BD127" s="214"/>
      <c r="BE127" s="160" t="e">
        <f>BD127/BC127*100</f>
        <v>#DIV/0!</v>
      </c>
      <c r="BF127" s="214"/>
    </row>
    <row r="128" spans="1:58" ht="10.5" customHeight="1" hidden="1">
      <c r="A128" s="182"/>
      <c r="B128" s="227" t="s">
        <v>97</v>
      </c>
      <c r="C128" s="202"/>
      <c r="D128" s="56"/>
      <c r="E128" s="170"/>
      <c r="F128" s="261"/>
      <c r="G128" s="39"/>
      <c r="H128" s="6"/>
      <c r="I128" s="144"/>
      <c r="J128" s="214"/>
      <c r="K128" s="85"/>
      <c r="L128" s="214"/>
      <c r="M128" s="85">
        <f>K128+L128</f>
        <v>0</v>
      </c>
      <c r="N128" s="85"/>
      <c r="O128" s="214">
        <f>M128+N128</f>
        <v>0</v>
      </c>
      <c r="P128" s="85"/>
      <c r="Q128" s="85">
        <f>O128+P128</f>
        <v>0</v>
      </c>
      <c r="R128" s="85"/>
      <c r="S128" s="85">
        <f>Q128+R128</f>
        <v>0</v>
      </c>
      <c r="T128" s="85"/>
      <c r="U128" s="85"/>
      <c r="V128" s="85"/>
      <c r="W128" s="85"/>
      <c r="X128" s="85"/>
      <c r="Y128" s="85"/>
      <c r="Z128" s="85"/>
      <c r="AA128" s="85"/>
      <c r="AB128" s="85"/>
      <c r="AC128" s="138"/>
      <c r="AD128" s="159" t="e">
        <f>AC128/AB128*100</f>
        <v>#DIV/0!</v>
      </c>
      <c r="AE128" s="17">
        <f>AB128*1.04</f>
        <v>0</v>
      </c>
      <c r="AF128" s="85"/>
      <c r="AG128" s="214"/>
      <c r="AH128" s="197"/>
      <c r="AI128" s="259"/>
      <c r="AJ128" s="259"/>
      <c r="AK128" s="259"/>
      <c r="AL128" s="157"/>
      <c r="AM128" s="138"/>
      <c r="AN128" s="157"/>
      <c r="AO128" s="262"/>
      <c r="AP128" s="138"/>
      <c r="AQ128" s="85"/>
      <c r="AR128" s="214"/>
      <c r="AS128" s="41"/>
      <c r="AT128" s="85"/>
      <c r="AU128" s="157"/>
      <c r="AV128" s="138"/>
      <c r="AW128" s="157"/>
      <c r="AX128" s="138"/>
      <c r="AY128" s="157"/>
      <c r="AZ128" s="138"/>
      <c r="BA128" s="157"/>
      <c r="BB128" s="138"/>
      <c r="BC128" s="214"/>
      <c r="BD128" s="214"/>
      <c r="BE128" s="160" t="e">
        <f>BD128/BC128*100</f>
        <v>#DIV/0!</v>
      </c>
      <c r="BF128" s="214"/>
    </row>
    <row r="129" spans="1:58" ht="11.25" customHeight="1" hidden="1">
      <c r="A129" s="182"/>
      <c r="B129" s="227" t="s">
        <v>111</v>
      </c>
      <c r="C129" s="202"/>
      <c r="D129" s="56"/>
      <c r="E129" s="170"/>
      <c r="F129" s="261"/>
      <c r="G129" s="39"/>
      <c r="H129" s="6"/>
      <c r="I129" s="144"/>
      <c r="J129" s="214"/>
      <c r="K129" s="85"/>
      <c r="L129" s="214"/>
      <c r="M129" s="85">
        <f>K129+L129</f>
        <v>0</v>
      </c>
      <c r="N129" s="85"/>
      <c r="O129" s="214">
        <f>M129+N129</f>
        <v>0</v>
      </c>
      <c r="P129" s="85"/>
      <c r="Q129" s="85">
        <f>O129+P129</f>
        <v>0</v>
      </c>
      <c r="R129" s="85"/>
      <c r="S129" s="85">
        <f>Q129+R129</f>
        <v>0</v>
      </c>
      <c r="T129" s="85"/>
      <c r="U129" s="85"/>
      <c r="V129" s="85"/>
      <c r="W129" s="85"/>
      <c r="X129" s="85"/>
      <c r="Y129" s="85"/>
      <c r="Z129" s="85"/>
      <c r="AA129" s="85"/>
      <c r="AB129" s="85"/>
      <c r="AC129" s="138"/>
      <c r="AD129" s="159" t="e">
        <f>AC129/AB129*100</f>
        <v>#DIV/0!</v>
      </c>
      <c r="AE129" s="17">
        <f>AB129*1.04</f>
        <v>0</v>
      </c>
      <c r="AF129" s="85"/>
      <c r="AG129" s="214"/>
      <c r="AH129" s="197"/>
      <c r="AI129" s="259"/>
      <c r="AJ129" s="259"/>
      <c r="AK129" s="259"/>
      <c r="AL129" s="157"/>
      <c r="AM129" s="138"/>
      <c r="AN129" s="157"/>
      <c r="AO129" s="262"/>
      <c r="AP129" s="138"/>
      <c r="AQ129" s="85"/>
      <c r="AR129" s="214"/>
      <c r="AS129" s="41"/>
      <c r="AT129" s="85"/>
      <c r="AU129" s="157"/>
      <c r="AV129" s="138"/>
      <c r="AW129" s="157"/>
      <c r="AX129" s="138"/>
      <c r="AY129" s="157"/>
      <c r="AZ129" s="138"/>
      <c r="BA129" s="157"/>
      <c r="BB129" s="138"/>
      <c r="BC129" s="214"/>
      <c r="BD129" s="214"/>
      <c r="BE129" s="160" t="e">
        <f>BD129/BC129*100</f>
        <v>#DIV/0!</v>
      </c>
      <c r="BF129" s="214"/>
    </row>
    <row r="130" spans="1:58" ht="14.25" customHeight="1" hidden="1">
      <c r="A130" s="182"/>
      <c r="B130" s="197" t="s">
        <v>125</v>
      </c>
      <c r="C130" s="202"/>
      <c r="D130" s="56"/>
      <c r="E130" s="170"/>
      <c r="F130" s="261"/>
      <c r="G130" s="39"/>
      <c r="H130" s="6"/>
      <c r="I130" s="144"/>
      <c r="J130" s="214"/>
      <c r="K130" s="85"/>
      <c r="L130" s="214"/>
      <c r="M130" s="85">
        <f>K130+L130</f>
        <v>0</v>
      </c>
      <c r="N130" s="85"/>
      <c r="O130" s="214">
        <f>M130+N130</f>
        <v>0</v>
      </c>
      <c r="P130" s="85"/>
      <c r="Q130" s="85">
        <f>O130+P130</f>
        <v>0</v>
      </c>
      <c r="R130" s="85"/>
      <c r="S130" s="85">
        <f>Q130+R130</f>
        <v>0</v>
      </c>
      <c r="T130" s="85"/>
      <c r="U130" s="85"/>
      <c r="V130" s="85"/>
      <c r="W130" s="85"/>
      <c r="X130" s="85"/>
      <c r="Y130" s="85"/>
      <c r="Z130" s="85"/>
      <c r="AA130" s="85"/>
      <c r="AB130" s="85"/>
      <c r="AC130" s="138"/>
      <c r="AD130" s="159" t="e">
        <f>AC130/AB130*100</f>
        <v>#DIV/0!</v>
      </c>
      <c r="AE130" s="17">
        <f>AB130*1.04</f>
        <v>0</v>
      </c>
      <c r="AF130" s="85"/>
      <c r="AG130" s="214"/>
      <c r="AH130" s="197"/>
      <c r="AI130" s="259"/>
      <c r="AJ130" s="259"/>
      <c r="AK130" s="259"/>
      <c r="AL130" s="157"/>
      <c r="AM130" s="138"/>
      <c r="AN130" s="157"/>
      <c r="AO130" s="262"/>
      <c r="AP130" s="138"/>
      <c r="AQ130" s="85"/>
      <c r="AR130" s="214"/>
      <c r="AS130" s="41"/>
      <c r="AT130" s="85"/>
      <c r="AU130" s="157"/>
      <c r="AV130" s="138"/>
      <c r="AW130" s="157"/>
      <c r="AX130" s="138"/>
      <c r="AY130" s="157"/>
      <c r="AZ130" s="138"/>
      <c r="BA130" s="157"/>
      <c r="BB130" s="138"/>
      <c r="BC130" s="214"/>
      <c r="BD130" s="214"/>
      <c r="BE130" s="160" t="e">
        <f>BD130/BC130*100</f>
        <v>#DIV/0!</v>
      </c>
      <c r="BF130" s="214"/>
    </row>
    <row r="131" spans="1:58" ht="12" customHeight="1" hidden="1">
      <c r="A131" s="182"/>
      <c r="B131" s="227" t="s">
        <v>154</v>
      </c>
      <c r="C131" s="202"/>
      <c r="D131" s="56"/>
      <c r="E131" s="170"/>
      <c r="F131" s="261"/>
      <c r="G131" s="39"/>
      <c r="H131" s="6"/>
      <c r="I131" s="144"/>
      <c r="J131" s="214"/>
      <c r="K131" s="85"/>
      <c r="L131" s="214"/>
      <c r="M131" s="85">
        <f>K131+L131</f>
        <v>0</v>
      </c>
      <c r="N131" s="85"/>
      <c r="O131" s="214">
        <f>M131+N131</f>
        <v>0</v>
      </c>
      <c r="P131" s="85"/>
      <c r="Q131" s="85">
        <f>O131+P131</f>
        <v>0</v>
      </c>
      <c r="R131" s="85"/>
      <c r="S131" s="85">
        <f>Q131+R131</f>
        <v>0</v>
      </c>
      <c r="T131" s="85"/>
      <c r="U131" s="85"/>
      <c r="V131" s="85"/>
      <c r="W131" s="85"/>
      <c r="X131" s="85"/>
      <c r="Y131" s="85"/>
      <c r="Z131" s="85"/>
      <c r="AA131" s="85"/>
      <c r="AB131" s="85"/>
      <c r="AC131" s="138"/>
      <c r="AD131" s="159" t="e">
        <f>AC131/AB131*100</f>
        <v>#DIV/0!</v>
      </c>
      <c r="AE131" s="17">
        <f>AB131*1.04</f>
        <v>0</v>
      </c>
      <c r="AF131" s="85"/>
      <c r="AG131" s="214"/>
      <c r="AH131" s="197"/>
      <c r="AI131" s="259"/>
      <c r="AJ131" s="259"/>
      <c r="AK131" s="259"/>
      <c r="AL131" s="157"/>
      <c r="AM131" s="138"/>
      <c r="AN131" s="157"/>
      <c r="AO131" s="262"/>
      <c r="AP131" s="138"/>
      <c r="AQ131" s="85"/>
      <c r="AR131" s="214"/>
      <c r="AS131" s="41"/>
      <c r="AT131" s="85"/>
      <c r="AU131" s="157"/>
      <c r="AV131" s="138"/>
      <c r="AW131" s="157"/>
      <c r="AX131" s="138"/>
      <c r="AY131" s="157"/>
      <c r="AZ131" s="138"/>
      <c r="BA131" s="157"/>
      <c r="BB131" s="138"/>
      <c r="BC131" s="214"/>
      <c r="BD131" s="214"/>
      <c r="BE131" s="160" t="e">
        <f>BD131/BC131*100</f>
        <v>#DIV/0!</v>
      </c>
      <c r="BF131" s="214"/>
    </row>
    <row r="132" spans="1:58" ht="12.75" hidden="1">
      <c r="A132" s="182">
        <v>72</v>
      </c>
      <c r="B132" s="8" t="s">
        <v>174</v>
      </c>
      <c r="C132" s="202">
        <v>66</v>
      </c>
      <c r="D132" s="56"/>
      <c r="E132" s="170" t="s">
        <v>176</v>
      </c>
      <c r="F132" s="261">
        <v>0</v>
      </c>
      <c r="G132" s="39">
        <v>0</v>
      </c>
      <c r="H132" s="6">
        <v>0</v>
      </c>
      <c r="I132" s="144">
        <v>0</v>
      </c>
      <c r="J132" s="214">
        <v>0</v>
      </c>
      <c r="K132" s="85">
        <v>0</v>
      </c>
      <c r="L132" s="214">
        <v>0</v>
      </c>
      <c r="M132" s="85">
        <f>K132+L132</f>
        <v>0</v>
      </c>
      <c r="N132" s="85">
        <v>0</v>
      </c>
      <c r="O132" s="214">
        <f>M132+N132</f>
        <v>0</v>
      </c>
      <c r="P132" s="85">
        <v>0</v>
      </c>
      <c r="Q132" s="85">
        <f>O132+P132</f>
        <v>0</v>
      </c>
      <c r="R132" s="85">
        <v>0</v>
      </c>
      <c r="S132" s="85">
        <f>Q132+R132</f>
        <v>0</v>
      </c>
      <c r="T132" s="85"/>
      <c r="U132" s="85"/>
      <c r="V132" s="85"/>
      <c r="W132" s="85"/>
      <c r="X132" s="85"/>
      <c r="Y132" s="85"/>
      <c r="Z132" s="85"/>
      <c r="AA132" s="85"/>
      <c r="AB132" s="85"/>
      <c r="AC132" s="138"/>
      <c r="AD132" s="159" t="e">
        <f>AC132/AB132*100</f>
        <v>#DIV/0!</v>
      </c>
      <c r="AE132" s="17">
        <f>AB132*1.04</f>
        <v>0</v>
      </c>
      <c r="AF132" s="85"/>
      <c r="AG132" s="214"/>
      <c r="AH132" s="197"/>
      <c r="AI132" s="259"/>
      <c r="AJ132" s="259"/>
      <c r="AK132" s="259"/>
      <c r="AL132" s="157"/>
      <c r="AM132" s="138"/>
      <c r="AN132" s="157"/>
      <c r="AO132" s="262"/>
      <c r="AP132" s="138"/>
      <c r="AQ132" s="85"/>
      <c r="AR132" s="214"/>
      <c r="AS132" s="41"/>
      <c r="AT132" s="85"/>
      <c r="AU132" s="157"/>
      <c r="AV132" s="138"/>
      <c r="AW132" s="157"/>
      <c r="AX132" s="138"/>
      <c r="AY132" s="157"/>
      <c r="AZ132" s="138"/>
      <c r="BA132" s="157"/>
      <c r="BB132" s="138"/>
      <c r="BC132" s="214"/>
      <c r="BD132" s="214"/>
      <c r="BE132" s="160" t="e">
        <f>BD132/BC132*100</f>
        <v>#DIV/0!</v>
      </c>
      <c r="BF132" s="214"/>
    </row>
    <row r="133" spans="1:58" ht="12.75">
      <c r="A133" s="182">
        <v>73</v>
      </c>
      <c r="B133" s="158" t="s">
        <v>199</v>
      </c>
      <c r="C133" s="202">
        <v>67</v>
      </c>
      <c r="D133" s="56"/>
      <c r="E133" s="170" t="s">
        <v>201</v>
      </c>
      <c r="F133" s="153">
        <f>SUM(F134:F144)</f>
        <v>2135.47</v>
      </c>
      <c r="G133" s="233">
        <f>SUM(G134:G144)</f>
        <v>1998.43</v>
      </c>
      <c r="H133" s="120">
        <f>SUM(H134:H144)</f>
        <v>2388.89</v>
      </c>
      <c r="I133" s="204">
        <f>SUM(I134:I144)</f>
        <v>5338671</v>
      </c>
      <c r="J133" s="204">
        <f>SUM(J134:J144)</f>
        <v>2580.14</v>
      </c>
      <c r="K133" s="233">
        <f>K134+K140+K143+K144</f>
        <v>6028</v>
      </c>
      <c r="L133" s="17">
        <f>L134+L140+L143+L144</f>
        <v>0</v>
      </c>
      <c r="M133" s="159">
        <f>M134+M140+M143+M144</f>
        <v>6028</v>
      </c>
      <c r="N133" s="159">
        <f>N134+N140+N143+N144</f>
        <v>0</v>
      </c>
      <c r="O133" s="17">
        <f>O134+O140+O143+O144</f>
        <v>6028</v>
      </c>
      <c r="P133" s="159">
        <f>P134+P140+P143+P144</f>
        <v>315</v>
      </c>
      <c r="Q133" s="159">
        <f>Q134+Q140+Q143+Q144</f>
        <v>6343</v>
      </c>
      <c r="R133" s="159">
        <f>R134+R140+R143+R144</f>
        <v>0</v>
      </c>
      <c r="S133" s="159">
        <f>S134+S140+S143+S144</f>
        <v>6343</v>
      </c>
      <c r="T133" s="159">
        <f>T134+T140+T143+T144</f>
        <v>3849</v>
      </c>
      <c r="U133" s="159">
        <f>U134+U140+U143+U144</f>
        <v>4050</v>
      </c>
      <c r="V133" s="159">
        <f>V134+V140+V143+V144</f>
        <v>0</v>
      </c>
      <c r="W133" s="159">
        <f>W134+W140+W143+W144</f>
        <v>6343</v>
      </c>
      <c r="X133" s="159">
        <f>X134+X140+X143+X144</f>
        <v>5152</v>
      </c>
      <c r="Y133" s="159">
        <f>Y134+Y140+Y143+Y144</f>
        <v>-1000</v>
      </c>
      <c r="Z133" s="159">
        <f>Z134+Z140+Z143+Z144</f>
        <v>5343</v>
      </c>
      <c r="AA133" s="159">
        <f>AA134+AA140+AA143+AA144</f>
        <v>0</v>
      </c>
      <c r="AB133" s="159">
        <f>AB134+AB140+AB143+AB144</f>
        <v>5343</v>
      </c>
      <c r="AC133" s="159">
        <f>AC134+AC140+AC143+AC144</f>
        <v>5495</v>
      </c>
      <c r="AD133" s="159">
        <f>AC133/AB133*100</f>
        <v>102.84484372075613</v>
      </c>
      <c r="AE133" s="17">
        <f>AB133*1.04</f>
        <v>5556.72</v>
      </c>
      <c r="AF133" s="159">
        <f>AF134+AF140+AF143+AF144</f>
        <v>5556.72</v>
      </c>
      <c r="AG133" s="17">
        <f>AG134+AG140+AG143+AG144</f>
        <v>5558</v>
      </c>
      <c r="AH133" s="17">
        <f>AH134+AH140+AH143+AH144</f>
        <v>0</v>
      </c>
      <c r="AI133" s="159">
        <f>AI134+AI140+AI143+AI144</f>
        <v>5558</v>
      </c>
      <c r="AJ133" s="159">
        <f>AJ134+AJ140+AJ143+AJ144</f>
        <v>0</v>
      </c>
      <c r="AK133" s="159">
        <f>AK134+AK140+AK143+AK144</f>
        <v>5558</v>
      </c>
      <c r="AL133" s="159">
        <f>AL134+AL140+AL143+AL144</f>
        <v>0</v>
      </c>
      <c r="AM133" s="159">
        <f>AM134+AM140+AM143+AM144</f>
        <v>5558</v>
      </c>
      <c r="AN133" s="159">
        <f>AN134+AN140+AN143+AN144</f>
        <v>0</v>
      </c>
      <c r="AO133" s="159">
        <f>AO134+AO140+AO143+AO144</f>
        <v>5558</v>
      </c>
      <c r="AP133" s="159">
        <f>AP134+AP140+AP143+AP144</f>
        <v>0</v>
      </c>
      <c r="AQ133" s="159">
        <f>AQ134+AQ140+AQ143+AQ144</f>
        <v>5558</v>
      </c>
      <c r="AR133" s="159">
        <f>AR134+AR140+AR143+AR144</f>
        <v>0</v>
      </c>
      <c r="AS133" s="159">
        <f>AS134+AS140+AS143+AS144</f>
        <v>5558</v>
      </c>
      <c r="AT133" s="159">
        <f>AT134+AT140+AT143+AT144</f>
        <v>5506</v>
      </c>
      <c r="AU133" s="159">
        <f>AU134+AU140+AU143+AU144</f>
        <v>0</v>
      </c>
      <c r="AV133" s="159">
        <f>AV134+AV140+AV143+AV144</f>
        <v>5558</v>
      </c>
      <c r="AW133" s="159">
        <f>AW134+AW140+AW143+AW144</f>
        <v>10000</v>
      </c>
      <c r="AX133" s="159">
        <f>AX134+AX140+AX143+AX144</f>
        <v>15558</v>
      </c>
      <c r="AY133" s="159">
        <f>AY134+AY140+AY143+AY144</f>
        <v>4381</v>
      </c>
      <c r="AZ133" s="159">
        <f>AZ134+AZ140+AZ143+AZ144</f>
        <v>19939</v>
      </c>
      <c r="BA133" s="159">
        <f>BA134+BA140+BA143+BA144</f>
        <v>6967</v>
      </c>
      <c r="BB133" s="159">
        <f>BB134+BB140+BB143+BB144</f>
        <v>-18</v>
      </c>
      <c r="BC133" s="17">
        <f>BC134+BC140+BC143+BC144</f>
        <v>19921</v>
      </c>
      <c r="BD133" s="17">
        <f>BD134+BD140+BD143+BD144</f>
        <v>7367</v>
      </c>
      <c r="BE133" s="274">
        <f>BE134+BE140+BE143+BE144</f>
        <v>136.96525406708173</v>
      </c>
      <c r="BF133" s="17">
        <f>BF134+BF140+BF143+BF144</f>
        <v>16430</v>
      </c>
    </row>
    <row r="134" spans="1:58" ht="15" customHeight="1">
      <c r="A134" s="182">
        <v>74</v>
      </c>
      <c r="B134" s="8" t="s">
        <v>222</v>
      </c>
      <c r="C134" s="202">
        <v>68</v>
      </c>
      <c r="D134" s="56" t="s">
        <v>223</v>
      </c>
      <c r="E134" s="170" t="s">
        <v>225</v>
      </c>
      <c r="F134" s="261">
        <v>2135.47</v>
      </c>
      <c r="G134" s="39">
        <v>1998.43</v>
      </c>
      <c r="H134" s="6">
        <v>2381.89</v>
      </c>
      <c r="I134" s="144">
        <v>5250000</v>
      </c>
      <c r="J134" s="214">
        <v>2576.79</v>
      </c>
      <c r="K134" s="85">
        <v>6000</v>
      </c>
      <c r="L134" s="214">
        <v>0</v>
      </c>
      <c r="M134" s="85">
        <f>K134+L134</f>
        <v>6000</v>
      </c>
      <c r="N134" s="85">
        <v>0</v>
      </c>
      <c r="O134" s="214">
        <f>M134+N134</f>
        <v>6000</v>
      </c>
      <c r="P134" s="85">
        <v>315</v>
      </c>
      <c r="Q134" s="85">
        <f>O134+P134</f>
        <v>6315</v>
      </c>
      <c r="R134" s="85">
        <v>0</v>
      </c>
      <c r="S134" s="85">
        <f>Q134+R134</f>
        <v>6315</v>
      </c>
      <c r="T134" s="85">
        <v>3848</v>
      </c>
      <c r="U134" s="85">
        <v>4049</v>
      </c>
      <c r="V134" s="85">
        <v>0</v>
      </c>
      <c r="W134" s="85">
        <f>S134+V134</f>
        <v>6315</v>
      </c>
      <c r="X134" s="85">
        <v>5157</v>
      </c>
      <c r="Y134" s="85">
        <v>-1000</v>
      </c>
      <c r="Z134" s="85">
        <f>W134+Y134</f>
        <v>5315</v>
      </c>
      <c r="AA134" s="85">
        <v>0</v>
      </c>
      <c r="AB134" s="85">
        <f>Z134+AA134</f>
        <v>5315</v>
      </c>
      <c r="AC134" s="138">
        <v>5500</v>
      </c>
      <c r="AD134" s="159">
        <f>AC134/AB134*100</f>
        <v>103.48071495766698</v>
      </c>
      <c r="AE134" s="17">
        <f>AB134*1.04</f>
        <v>5527.6</v>
      </c>
      <c r="AF134" s="85">
        <f>AB134*1.04</f>
        <v>5527.6</v>
      </c>
      <c r="AG134" s="214">
        <v>5535</v>
      </c>
      <c r="AH134" s="197">
        <v>0</v>
      </c>
      <c r="AI134" s="85">
        <f>AG134+AH134</f>
        <v>5535</v>
      </c>
      <c r="AJ134" s="85">
        <v>0</v>
      </c>
      <c r="AK134" s="85">
        <v>5535</v>
      </c>
      <c r="AL134" s="157">
        <v>0</v>
      </c>
      <c r="AM134" s="138">
        <f>AI134+AL134</f>
        <v>5535</v>
      </c>
      <c r="AN134" s="157">
        <v>0</v>
      </c>
      <c r="AO134" s="262">
        <f>AM134+AN134</f>
        <v>5535</v>
      </c>
      <c r="AP134" s="138">
        <v>0</v>
      </c>
      <c r="AQ134" s="85">
        <f>AO134+AP134</f>
        <v>5535</v>
      </c>
      <c r="AR134" s="214">
        <v>0</v>
      </c>
      <c r="AS134" s="41">
        <f>SUM(AQ134:AR134)</f>
        <v>5535</v>
      </c>
      <c r="AT134" s="85">
        <v>5501</v>
      </c>
      <c r="AU134" s="157">
        <v>0</v>
      </c>
      <c r="AV134" s="138">
        <v>5535</v>
      </c>
      <c r="AW134" s="157">
        <v>10000</v>
      </c>
      <c r="AX134" s="138">
        <f>SUM(AV134:AW134)</f>
        <v>15535</v>
      </c>
      <c r="AY134" s="157">
        <v>4381</v>
      </c>
      <c r="AZ134" s="138">
        <f>SUM(AX134:AY134)</f>
        <v>19916</v>
      </c>
      <c r="BA134" s="157">
        <v>6962</v>
      </c>
      <c r="BB134" s="138">
        <v>0</v>
      </c>
      <c r="BC134" s="214">
        <f>AZ134+BB134</f>
        <v>19916</v>
      </c>
      <c r="BD134" s="214">
        <v>7362</v>
      </c>
      <c r="BE134" s="160">
        <f>BD134/BC134*100</f>
        <v>36.965254067081744</v>
      </c>
      <c r="BF134" s="214">
        <v>16430</v>
      </c>
    </row>
    <row r="135" spans="1:58" ht="13.5" customHeight="1" hidden="1">
      <c r="A135" s="182"/>
      <c r="B135" s="224" t="s">
        <v>241</v>
      </c>
      <c r="C135" s="147"/>
      <c r="D135" s="258"/>
      <c r="E135" s="127"/>
      <c r="F135" s="245"/>
      <c r="G135" s="205"/>
      <c r="H135" s="270"/>
      <c r="I135" s="244"/>
      <c r="J135" s="237"/>
      <c r="K135" s="257">
        <v>2851.34</v>
      </c>
      <c r="L135" s="237"/>
      <c r="M135" s="257">
        <f>K135+L135</f>
        <v>2851.34</v>
      </c>
      <c r="N135" s="257"/>
      <c r="O135" s="237">
        <f>M135+N135</f>
        <v>2851.34</v>
      </c>
      <c r="P135" s="257"/>
      <c r="Q135" s="257">
        <f>O135+P135</f>
        <v>2851.34</v>
      </c>
      <c r="R135" s="257"/>
      <c r="S135" s="257">
        <f>Q135+R135</f>
        <v>2851.34</v>
      </c>
      <c r="T135" s="257"/>
      <c r="U135" s="257"/>
      <c r="V135" s="257"/>
      <c r="W135" s="257">
        <f>S135+V135</f>
        <v>2851.34</v>
      </c>
      <c r="X135" s="257"/>
      <c r="Y135" s="257"/>
      <c r="Z135" s="257">
        <f>W135+Y135</f>
        <v>2851.34</v>
      </c>
      <c r="AA135" s="257"/>
      <c r="AB135" s="257">
        <f>Z135+AA135</f>
        <v>2851.34</v>
      </c>
      <c r="AC135" s="128"/>
      <c r="AD135" s="87">
        <f>AC135/AB135*100</f>
        <v>0</v>
      </c>
      <c r="AE135" s="15">
        <f>AB135*1.04</f>
        <v>2965.3936000000003</v>
      </c>
      <c r="AF135" s="257">
        <f>AB135*1.04</f>
        <v>2965.3936000000003</v>
      </c>
      <c r="AG135" s="237">
        <v>3000</v>
      </c>
      <c r="AH135" s="163"/>
      <c r="AI135" s="85">
        <f>AG135+AH135</f>
        <v>3000</v>
      </c>
      <c r="AJ135" s="85"/>
      <c r="AK135" s="85"/>
      <c r="AL135" s="28"/>
      <c r="AM135" s="138">
        <f>AI135+AL135</f>
        <v>3000</v>
      </c>
      <c r="AN135" s="157"/>
      <c r="AO135" s="262">
        <f>AM135+AN135</f>
        <v>3000</v>
      </c>
      <c r="AP135" s="138"/>
      <c r="AQ135" s="85">
        <f>AO135+AP135</f>
        <v>3000</v>
      </c>
      <c r="AR135" s="214"/>
      <c r="AS135" s="41"/>
      <c r="AT135" s="85"/>
      <c r="AU135" s="157"/>
      <c r="AV135" s="138"/>
      <c r="AW135" s="157"/>
      <c r="AX135" s="138"/>
      <c r="AY135" s="157"/>
      <c r="AZ135" s="138"/>
      <c r="BA135" s="157"/>
      <c r="BB135" s="138"/>
      <c r="BC135" s="214">
        <f>AZ135+BB135</f>
        <v>0</v>
      </c>
      <c r="BD135" s="214"/>
      <c r="BE135" s="160" t="e">
        <f>BD135/BC135*100</f>
        <v>#DIV/0!</v>
      </c>
      <c r="BF135" s="214"/>
    </row>
    <row r="136" spans="1:58" ht="14.25" customHeight="1" hidden="1">
      <c r="A136" s="182"/>
      <c r="B136" s="224" t="s">
        <v>258</v>
      </c>
      <c r="C136" s="147"/>
      <c r="D136" s="258"/>
      <c r="E136" s="127"/>
      <c r="F136" s="245"/>
      <c r="G136" s="205"/>
      <c r="H136" s="270"/>
      <c r="I136" s="244"/>
      <c r="J136" s="237"/>
      <c r="K136" s="257">
        <v>100</v>
      </c>
      <c r="L136" s="237"/>
      <c r="M136" s="257">
        <f>K136+L136</f>
        <v>100</v>
      </c>
      <c r="N136" s="257"/>
      <c r="O136" s="237">
        <f>M136+N136</f>
        <v>100</v>
      </c>
      <c r="P136" s="257"/>
      <c r="Q136" s="257">
        <f>O136+P136</f>
        <v>100</v>
      </c>
      <c r="R136" s="257"/>
      <c r="S136" s="257">
        <f>Q136+R136</f>
        <v>100</v>
      </c>
      <c r="T136" s="257"/>
      <c r="U136" s="257"/>
      <c r="V136" s="257"/>
      <c r="W136" s="257">
        <f>S136+V136</f>
        <v>100</v>
      </c>
      <c r="X136" s="257"/>
      <c r="Y136" s="257"/>
      <c r="Z136" s="257">
        <f>W136+Y136</f>
        <v>100</v>
      </c>
      <c r="AA136" s="257"/>
      <c r="AB136" s="257">
        <f>Z136+AA136</f>
        <v>100</v>
      </c>
      <c r="AC136" s="128"/>
      <c r="AD136" s="87">
        <f>AC136/AB136*100</f>
        <v>0</v>
      </c>
      <c r="AE136" s="15">
        <f>AB136*1.04</f>
        <v>104</v>
      </c>
      <c r="AF136" s="257">
        <f>AB136*1.04</f>
        <v>104</v>
      </c>
      <c r="AG136" s="237">
        <v>2450</v>
      </c>
      <c r="AH136" s="163"/>
      <c r="AI136" s="85">
        <f>AG136+AH136</f>
        <v>2450</v>
      </c>
      <c r="AJ136" s="85"/>
      <c r="AK136" s="85"/>
      <c r="AL136" s="28"/>
      <c r="AM136" s="138">
        <f>AI136+AL136</f>
        <v>2450</v>
      </c>
      <c r="AN136" s="157"/>
      <c r="AO136" s="262">
        <f>AM136+AN136</f>
        <v>2450</v>
      </c>
      <c r="AP136" s="138"/>
      <c r="AQ136" s="85">
        <f>AO136+AP136</f>
        <v>2450</v>
      </c>
      <c r="AR136" s="214"/>
      <c r="AS136" s="41"/>
      <c r="AT136" s="85"/>
      <c r="AU136" s="157"/>
      <c r="AV136" s="138"/>
      <c r="AW136" s="157"/>
      <c r="AX136" s="138"/>
      <c r="AY136" s="157"/>
      <c r="AZ136" s="138"/>
      <c r="BA136" s="157"/>
      <c r="BB136" s="138"/>
      <c r="BC136" s="214">
        <f>AZ136+BB136</f>
        <v>0</v>
      </c>
      <c r="BD136" s="214"/>
      <c r="BE136" s="160" t="e">
        <f>BD136/BC136*100</f>
        <v>#DIV/0!</v>
      </c>
      <c r="BF136" s="214"/>
    </row>
    <row r="137" spans="1:58" ht="15" customHeight="1" hidden="1">
      <c r="A137" s="182"/>
      <c r="B137" s="224" t="s">
        <v>273</v>
      </c>
      <c r="C137" s="147"/>
      <c r="D137" s="258"/>
      <c r="E137" s="127"/>
      <c r="F137" s="245"/>
      <c r="G137" s="205"/>
      <c r="H137" s="270"/>
      <c r="I137" s="244"/>
      <c r="J137" s="237"/>
      <c r="K137" s="257">
        <v>0.69</v>
      </c>
      <c r="L137" s="237"/>
      <c r="M137" s="257">
        <f>K137+L137</f>
        <v>0.69</v>
      </c>
      <c r="N137" s="257"/>
      <c r="O137" s="237">
        <f>M137+N137</f>
        <v>0.69</v>
      </c>
      <c r="P137" s="257"/>
      <c r="Q137" s="257">
        <f>O137+P137</f>
        <v>0.69</v>
      </c>
      <c r="R137" s="257"/>
      <c r="S137" s="257">
        <f>Q137+R137</f>
        <v>0.69</v>
      </c>
      <c r="T137" s="257"/>
      <c r="U137" s="257"/>
      <c r="V137" s="257"/>
      <c r="W137" s="257">
        <f>S137+V137</f>
        <v>0.69</v>
      </c>
      <c r="X137" s="257"/>
      <c r="Y137" s="257"/>
      <c r="Z137" s="257">
        <f>W137+Y137</f>
        <v>0.69</v>
      </c>
      <c r="AA137" s="257"/>
      <c r="AB137" s="257">
        <f>Z137+AA137</f>
        <v>0.69</v>
      </c>
      <c r="AC137" s="128"/>
      <c r="AD137" s="87">
        <f>AC137/AB137*100</f>
        <v>0</v>
      </c>
      <c r="AE137" s="15">
        <f>AB137*1.04</f>
        <v>0.7176</v>
      </c>
      <c r="AF137" s="257">
        <f>AB137*1.04</f>
        <v>0.7176</v>
      </c>
      <c r="AG137" s="237">
        <v>0</v>
      </c>
      <c r="AH137" s="163"/>
      <c r="AI137" s="85">
        <f>AG137+AH137</f>
        <v>0</v>
      </c>
      <c r="AJ137" s="85"/>
      <c r="AK137" s="85"/>
      <c r="AL137" s="28"/>
      <c r="AM137" s="138">
        <f>AI137+AL137</f>
        <v>0</v>
      </c>
      <c r="AN137" s="157"/>
      <c r="AO137" s="262">
        <f>AM137+AN137</f>
        <v>0</v>
      </c>
      <c r="AP137" s="138"/>
      <c r="AQ137" s="85">
        <f>AO137+AP137</f>
        <v>0</v>
      </c>
      <c r="AR137" s="214"/>
      <c r="AS137" s="41"/>
      <c r="AT137" s="85"/>
      <c r="AU137" s="157"/>
      <c r="AV137" s="138"/>
      <c r="AW137" s="157"/>
      <c r="AX137" s="138"/>
      <c r="AY137" s="157"/>
      <c r="AZ137" s="138"/>
      <c r="BA137" s="157"/>
      <c r="BB137" s="138"/>
      <c r="BC137" s="214">
        <f>AZ137+BB137</f>
        <v>0</v>
      </c>
      <c r="BD137" s="214"/>
      <c r="BE137" s="160" t="e">
        <f>BD137/BC137*100</f>
        <v>#DIV/0!</v>
      </c>
      <c r="BF137" s="214"/>
    </row>
    <row r="138" spans="1:58" ht="15" customHeight="1" hidden="1">
      <c r="A138" s="182"/>
      <c r="B138" s="224" t="s">
        <v>288</v>
      </c>
      <c r="C138" s="147"/>
      <c r="D138" s="258"/>
      <c r="E138" s="127"/>
      <c r="F138" s="245"/>
      <c r="G138" s="205"/>
      <c r="H138" s="270"/>
      <c r="I138" s="244"/>
      <c r="J138" s="237"/>
      <c r="K138" s="257">
        <v>25</v>
      </c>
      <c r="L138" s="237"/>
      <c r="M138" s="257">
        <f>K138+L138</f>
        <v>25</v>
      </c>
      <c r="N138" s="257"/>
      <c r="O138" s="237">
        <f>M138+N138</f>
        <v>25</v>
      </c>
      <c r="P138" s="257"/>
      <c r="Q138" s="257">
        <f>O138+P138</f>
        <v>25</v>
      </c>
      <c r="R138" s="257"/>
      <c r="S138" s="257">
        <f>Q138+R138</f>
        <v>25</v>
      </c>
      <c r="T138" s="257"/>
      <c r="U138" s="257"/>
      <c r="V138" s="257"/>
      <c r="W138" s="257">
        <f>S138+V138</f>
        <v>25</v>
      </c>
      <c r="X138" s="257"/>
      <c r="Y138" s="257"/>
      <c r="Z138" s="257">
        <f>W138+Y138</f>
        <v>25</v>
      </c>
      <c r="AA138" s="257"/>
      <c r="AB138" s="257">
        <f>Z138+AA138</f>
        <v>25</v>
      </c>
      <c r="AC138" s="128"/>
      <c r="AD138" s="87">
        <f>AC138/AB138*100</f>
        <v>0</v>
      </c>
      <c r="AE138" s="15">
        <f>AB138*1.04</f>
        <v>26</v>
      </c>
      <c r="AF138" s="257">
        <f>AB138*1.04</f>
        <v>26</v>
      </c>
      <c r="AG138" s="237">
        <v>70</v>
      </c>
      <c r="AH138" s="163"/>
      <c r="AI138" s="85">
        <f>AG138+AH138</f>
        <v>70</v>
      </c>
      <c r="AJ138" s="85"/>
      <c r="AK138" s="85"/>
      <c r="AL138" s="28"/>
      <c r="AM138" s="138">
        <f>AI138+AL138</f>
        <v>70</v>
      </c>
      <c r="AN138" s="157"/>
      <c r="AO138" s="262">
        <f>AM138+AN138</f>
        <v>70</v>
      </c>
      <c r="AP138" s="138"/>
      <c r="AQ138" s="85">
        <f>AO138+AP138</f>
        <v>70</v>
      </c>
      <c r="AR138" s="214"/>
      <c r="AS138" s="41"/>
      <c r="AT138" s="85"/>
      <c r="AU138" s="157"/>
      <c r="AV138" s="138"/>
      <c r="AW138" s="157"/>
      <c r="AX138" s="138"/>
      <c r="AY138" s="157"/>
      <c r="AZ138" s="138"/>
      <c r="BA138" s="157"/>
      <c r="BB138" s="138"/>
      <c r="BC138" s="214">
        <f>AZ138+BB138</f>
        <v>0</v>
      </c>
      <c r="BD138" s="214"/>
      <c r="BE138" s="160" t="e">
        <f>BD138/BC138*100</f>
        <v>#DIV/0!</v>
      </c>
      <c r="BF138" s="214"/>
    </row>
    <row r="139" spans="1:58" ht="15" customHeight="1" hidden="1">
      <c r="A139" s="182"/>
      <c r="B139" s="224" t="s">
        <v>305</v>
      </c>
      <c r="C139" s="147"/>
      <c r="D139" s="258"/>
      <c r="E139" s="127"/>
      <c r="F139" s="245"/>
      <c r="G139" s="205"/>
      <c r="H139" s="270"/>
      <c r="I139" s="244"/>
      <c r="J139" s="237"/>
      <c r="K139" s="257">
        <v>22.97</v>
      </c>
      <c r="L139" s="237"/>
      <c r="M139" s="257">
        <f>K139+L139</f>
        <v>22.97</v>
      </c>
      <c r="N139" s="257"/>
      <c r="O139" s="237">
        <f>M139+N139</f>
        <v>22.97</v>
      </c>
      <c r="P139" s="257"/>
      <c r="Q139" s="257">
        <f>O139+P139</f>
        <v>22.97</v>
      </c>
      <c r="R139" s="257"/>
      <c r="S139" s="257">
        <f>Q139+R139</f>
        <v>22.97</v>
      </c>
      <c r="T139" s="257"/>
      <c r="U139" s="257"/>
      <c r="V139" s="257"/>
      <c r="W139" s="257">
        <f>S139+V139</f>
        <v>22.97</v>
      </c>
      <c r="X139" s="257"/>
      <c r="Y139" s="257"/>
      <c r="Z139" s="257">
        <f>W139+Y139</f>
        <v>22.97</v>
      </c>
      <c r="AA139" s="257"/>
      <c r="AB139" s="257">
        <f>Z139+AA139</f>
        <v>22.97</v>
      </c>
      <c r="AC139" s="128"/>
      <c r="AD139" s="87">
        <f>AC139/AB139*100</f>
        <v>0</v>
      </c>
      <c r="AE139" s="15">
        <f>AB139*1.04</f>
        <v>23.8888</v>
      </c>
      <c r="AF139" s="257">
        <f>AB139*1.04</f>
        <v>23.8888</v>
      </c>
      <c r="AG139" s="237">
        <v>15.51</v>
      </c>
      <c r="AH139" s="163"/>
      <c r="AI139" s="85">
        <f>AG139+AH139</f>
        <v>15.51</v>
      </c>
      <c r="AJ139" s="85"/>
      <c r="AK139" s="85"/>
      <c r="AL139" s="28"/>
      <c r="AM139" s="138">
        <f>AI139+AL139</f>
        <v>15.51</v>
      </c>
      <c r="AN139" s="157"/>
      <c r="AO139" s="262">
        <f>AM139+AN139</f>
        <v>15.51</v>
      </c>
      <c r="AP139" s="138"/>
      <c r="AQ139" s="85">
        <f>AO139+AP139</f>
        <v>15.51</v>
      </c>
      <c r="AR139" s="214"/>
      <c r="AS139" s="41"/>
      <c r="AT139" s="85"/>
      <c r="AU139" s="157"/>
      <c r="AV139" s="138"/>
      <c r="AW139" s="157"/>
      <c r="AX139" s="138"/>
      <c r="AY139" s="157"/>
      <c r="AZ139" s="138"/>
      <c r="BA139" s="157"/>
      <c r="BB139" s="138"/>
      <c r="BC139" s="214">
        <f>AZ139+BB139</f>
        <v>0</v>
      </c>
      <c r="BD139" s="214"/>
      <c r="BE139" s="160" t="e">
        <f>BD139/BC139*100</f>
        <v>#DIV/0!</v>
      </c>
      <c r="BF139" s="214"/>
    </row>
    <row r="140" spans="1:58" ht="15" customHeight="1">
      <c r="A140" s="182">
        <v>75</v>
      </c>
      <c r="B140" s="8" t="s">
        <v>319</v>
      </c>
      <c r="C140" s="202">
        <v>69</v>
      </c>
      <c r="D140" s="56"/>
      <c r="E140" s="170" t="s">
        <v>321</v>
      </c>
      <c r="F140" s="261">
        <v>0</v>
      </c>
      <c r="G140" s="39">
        <v>0</v>
      </c>
      <c r="H140" s="6">
        <v>7</v>
      </c>
      <c r="I140" s="144">
        <v>88671</v>
      </c>
      <c r="J140" s="214">
        <v>3.35</v>
      </c>
      <c r="K140" s="85">
        <v>28</v>
      </c>
      <c r="L140" s="214">
        <v>0</v>
      </c>
      <c r="M140" s="85">
        <f>K140+L140</f>
        <v>28</v>
      </c>
      <c r="N140" s="85">
        <v>0</v>
      </c>
      <c r="O140" s="214">
        <f>M140+N140</f>
        <v>28</v>
      </c>
      <c r="P140" s="85">
        <v>0</v>
      </c>
      <c r="Q140" s="85">
        <f>O140+P140</f>
        <v>28</v>
      </c>
      <c r="R140" s="85">
        <v>0</v>
      </c>
      <c r="S140" s="85">
        <f>Q140+R140</f>
        <v>28</v>
      </c>
      <c r="T140" s="85">
        <v>1</v>
      </c>
      <c r="U140" s="85">
        <v>1</v>
      </c>
      <c r="V140" s="85">
        <v>0</v>
      </c>
      <c r="W140" s="85">
        <f>S140+V140</f>
        <v>28</v>
      </c>
      <c r="X140" s="85">
        <v>-5</v>
      </c>
      <c r="Y140" s="85">
        <v>0</v>
      </c>
      <c r="Z140" s="85">
        <f>W140+Y140</f>
        <v>28</v>
      </c>
      <c r="AA140" s="85">
        <v>0</v>
      </c>
      <c r="AB140" s="85">
        <f>Z140+AA140</f>
        <v>28</v>
      </c>
      <c r="AC140" s="138">
        <v>-5</v>
      </c>
      <c r="AD140" s="159">
        <f>AC140/AB140*100</f>
        <v>-17.857142857142858</v>
      </c>
      <c r="AE140" s="17">
        <f>AB140*1.04</f>
        <v>29.12</v>
      </c>
      <c r="AF140" s="85">
        <f>AB140*1.04</f>
        <v>29.12</v>
      </c>
      <c r="AG140" s="214">
        <v>23</v>
      </c>
      <c r="AH140" s="197">
        <v>0</v>
      </c>
      <c r="AI140" s="85">
        <f>AG140+AH140</f>
        <v>23</v>
      </c>
      <c r="AJ140" s="85">
        <v>0</v>
      </c>
      <c r="AK140" s="85">
        <v>23</v>
      </c>
      <c r="AL140" s="157">
        <v>0</v>
      </c>
      <c r="AM140" s="138">
        <f>AI140+AL140</f>
        <v>23</v>
      </c>
      <c r="AN140" s="157">
        <v>0</v>
      </c>
      <c r="AO140" s="262">
        <f>AM140+AN140</f>
        <v>23</v>
      </c>
      <c r="AP140" s="138">
        <v>0</v>
      </c>
      <c r="AQ140" s="85">
        <f>AO140+AP140</f>
        <v>23</v>
      </c>
      <c r="AR140" s="214">
        <v>0</v>
      </c>
      <c r="AS140" s="41">
        <f>SUM(AQ140:AR140)</f>
        <v>23</v>
      </c>
      <c r="AT140" s="85">
        <v>5</v>
      </c>
      <c r="AU140" s="157">
        <v>0</v>
      </c>
      <c r="AV140" s="138">
        <v>23</v>
      </c>
      <c r="AW140" s="157">
        <v>0</v>
      </c>
      <c r="AX140" s="138">
        <f>SUM(AV140:AW140)</f>
        <v>23</v>
      </c>
      <c r="AY140" s="157">
        <v>0</v>
      </c>
      <c r="AZ140" s="138">
        <f>SUM(AX140:AY140)</f>
        <v>23</v>
      </c>
      <c r="BA140" s="157">
        <v>5</v>
      </c>
      <c r="BB140" s="138">
        <v>-18</v>
      </c>
      <c r="BC140" s="214">
        <f>AZ140+BB140</f>
        <v>5</v>
      </c>
      <c r="BD140" s="214">
        <v>5</v>
      </c>
      <c r="BE140" s="160">
        <f>BD140/BC140*100</f>
        <v>100</v>
      </c>
      <c r="BF140" s="214">
        <v>0</v>
      </c>
    </row>
    <row r="141" spans="1:58" ht="12" customHeight="1" hidden="1">
      <c r="A141" s="182"/>
      <c r="B141" s="227" t="s">
        <v>333</v>
      </c>
      <c r="C141" s="202"/>
      <c r="D141" s="56"/>
      <c r="E141" s="170" t="s">
        <v>335</v>
      </c>
      <c r="F141" s="261"/>
      <c r="G141" s="39"/>
      <c r="H141" s="6">
        <v>0</v>
      </c>
      <c r="I141" s="144"/>
      <c r="J141" s="214"/>
      <c r="K141" s="85"/>
      <c r="L141" s="214"/>
      <c r="M141" s="85">
        <f>K141+L141</f>
        <v>0</v>
      </c>
      <c r="N141" s="85"/>
      <c r="O141" s="214">
        <f>M141+N141</f>
        <v>0</v>
      </c>
      <c r="P141" s="85"/>
      <c r="Q141" s="85">
        <f>O141+P141</f>
        <v>0</v>
      </c>
      <c r="R141" s="85"/>
      <c r="S141" s="85">
        <f>Q141+R141</f>
        <v>0</v>
      </c>
      <c r="T141" s="85"/>
      <c r="U141" s="85"/>
      <c r="V141" s="85"/>
      <c r="W141" s="85">
        <f>S141+V141</f>
        <v>0</v>
      </c>
      <c r="X141" s="85"/>
      <c r="Y141" s="85"/>
      <c r="Z141" s="85">
        <f>W141+Y141</f>
        <v>0</v>
      </c>
      <c r="AA141" s="85"/>
      <c r="AB141" s="85">
        <f>Z141+AA141</f>
        <v>0</v>
      </c>
      <c r="AC141" s="138"/>
      <c r="AD141" s="159" t="e">
        <f>AC141/AB141*100</f>
        <v>#DIV/0!</v>
      </c>
      <c r="AE141" s="17">
        <f>AB141*1.04</f>
        <v>0</v>
      </c>
      <c r="AF141" s="85">
        <f>AB141*1.04</f>
        <v>0</v>
      </c>
      <c r="AG141" s="214"/>
      <c r="AH141" s="197"/>
      <c r="AI141" s="85">
        <f>AG141+AH141</f>
        <v>0</v>
      </c>
      <c r="AJ141" s="85"/>
      <c r="AK141" s="85"/>
      <c r="AL141" s="157"/>
      <c r="AM141" s="138">
        <f>AI141+AL141</f>
        <v>0</v>
      </c>
      <c r="AN141" s="157"/>
      <c r="AO141" s="262">
        <f>AM141+AN141</f>
        <v>0</v>
      </c>
      <c r="AP141" s="138"/>
      <c r="AQ141" s="85">
        <f>AO141+AP141</f>
        <v>0</v>
      </c>
      <c r="AR141" s="214"/>
      <c r="AS141" s="41"/>
      <c r="AT141" s="85"/>
      <c r="AU141" s="157"/>
      <c r="AV141" s="138"/>
      <c r="AW141" s="157"/>
      <c r="AX141" s="138"/>
      <c r="AY141" s="157"/>
      <c r="AZ141" s="138"/>
      <c r="BA141" s="157"/>
      <c r="BB141" s="138"/>
      <c r="BC141" s="214">
        <f>AZ141+BB141</f>
        <v>0</v>
      </c>
      <c r="BD141" s="214"/>
      <c r="BE141" s="160" t="e">
        <f>BD141/BC141*100</f>
        <v>#DIV/0!</v>
      </c>
      <c r="BF141" s="214"/>
    </row>
    <row r="142" spans="1:58" ht="12" customHeight="1" hidden="1">
      <c r="A142" s="182"/>
      <c r="B142" s="227" t="s">
        <v>350</v>
      </c>
      <c r="C142" s="202"/>
      <c r="D142" s="56"/>
      <c r="E142" s="170"/>
      <c r="F142" s="261"/>
      <c r="G142" s="39"/>
      <c r="H142" s="6"/>
      <c r="I142" s="144"/>
      <c r="J142" s="214"/>
      <c r="K142" s="85"/>
      <c r="L142" s="214"/>
      <c r="M142" s="85">
        <f>K142+L142</f>
        <v>0</v>
      </c>
      <c r="N142" s="85"/>
      <c r="O142" s="214">
        <f>M142+N142</f>
        <v>0</v>
      </c>
      <c r="P142" s="85"/>
      <c r="Q142" s="85">
        <f>O142+P142</f>
        <v>0</v>
      </c>
      <c r="R142" s="85"/>
      <c r="S142" s="85">
        <f>Q142+R142</f>
        <v>0</v>
      </c>
      <c r="T142" s="85"/>
      <c r="U142" s="85"/>
      <c r="V142" s="85"/>
      <c r="W142" s="85">
        <f>S142+V142</f>
        <v>0</v>
      </c>
      <c r="X142" s="85"/>
      <c r="Y142" s="85"/>
      <c r="Z142" s="85">
        <f>W142+Y142</f>
        <v>0</v>
      </c>
      <c r="AA142" s="85"/>
      <c r="AB142" s="85">
        <f>Z142+AA142</f>
        <v>0</v>
      </c>
      <c r="AC142" s="138"/>
      <c r="AD142" s="159" t="e">
        <f>AC142/AB142*100</f>
        <v>#DIV/0!</v>
      </c>
      <c r="AE142" s="17">
        <f>AB142*1.04</f>
        <v>0</v>
      </c>
      <c r="AF142" s="85">
        <f>AB142*1.04</f>
        <v>0</v>
      </c>
      <c r="AG142" s="214"/>
      <c r="AH142" s="197"/>
      <c r="AI142" s="85">
        <f>AG142+AH142</f>
        <v>0</v>
      </c>
      <c r="AJ142" s="85"/>
      <c r="AK142" s="85"/>
      <c r="AL142" s="157"/>
      <c r="AM142" s="138">
        <f>AI142+AL142</f>
        <v>0</v>
      </c>
      <c r="AN142" s="157"/>
      <c r="AO142" s="262">
        <f>AM142+AN142</f>
        <v>0</v>
      </c>
      <c r="AP142" s="138"/>
      <c r="AQ142" s="85">
        <f>AO142+AP142</f>
        <v>0</v>
      </c>
      <c r="AR142" s="214"/>
      <c r="AS142" s="41"/>
      <c r="AT142" s="85"/>
      <c r="AU142" s="157"/>
      <c r="AV142" s="138"/>
      <c r="AW142" s="157"/>
      <c r="AX142" s="138"/>
      <c r="AY142" s="157"/>
      <c r="AZ142" s="138"/>
      <c r="BA142" s="157"/>
      <c r="BB142" s="138"/>
      <c r="BC142" s="214">
        <f>AZ142+BB142</f>
        <v>0</v>
      </c>
      <c r="BD142" s="214"/>
      <c r="BE142" s="160" t="e">
        <f>BD142/BC142*100</f>
        <v>#DIV/0!</v>
      </c>
      <c r="BF142" s="214"/>
    </row>
    <row r="143" spans="1:58" ht="21.75" customHeight="1">
      <c r="A143" s="182">
        <v>76</v>
      </c>
      <c r="B143" s="8" t="s">
        <v>366</v>
      </c>
      <c r="C143" s="202">
        <v>70</v>
      </c>
      <c r="D143" s="56"/>
      <c r="E143" s="170" t="s">
        <v>368</v>
      </c>
      <c r="F143" s="261">
        <v>0</v>
      </c>
      <c r="G143" s="39">
        <v>0</v>
      </c>
      <c r="H143" s="6">
        <v>0</v>
      </c>
      <c r="I143" s="144">
        <v>0</v>
      </c>
      <c r="J143" s="214">
        <v>0</v>
      </c>
      <c r="K143" s="85">
        <v>0</v>
      </c>
      <c r="L143" s="214">
        <v>0</v>
      </c>
      <c r="M143" s="85">
        <f>K143+L143</f>
        <v>0</v>
      </c>
      <c r="N143" s="85">
        <v>0</v>
      </c>
      <c r="O143" s="214">
        <f>M143+N143</f>
        <v>0</v>
      </c>
      <c r="P143" s="85">
        <v>0</v>
      </c>
      <c r="Q143" s="85">
        <f>O143+P143</f>
        <v>0</v>
      </c>
      <c r="R143" s="85">
        <v>0</v>
      </c>
      <c r="S143" s="85">
        <f>Q143+R143</f>
        <v>0</v>
      </c>
      <c r="T143" s="85">
        <v>0</v>
      </c>
      <c r="U143" s="85">
        <v>0</v>
      </c>
      <c r="V143" s="85">
        <v>0</v>
      </c>
      <c r="W143" s="85">
        <f>S143+V143</f>
        <v>0</v>
      </c>
      <c r="X143" s="85">
        <v>0</v>
      </c>
      <c r="Y143" s="85">
        <v>0</v>
      </c>
      <c r="Z143" s="85">
        <f>W143+Y143</f>
        <v>0</v>
      </c>
      <c r="AA143" s="85">
        <v>0</v>
      </c>
      <c r="AB143" s="85">
        <f>Z143+AA143</f>
        <v>0</v>
      </c>
      <c r="AC143" s="138">
        <v>0</v>
      </c>
      <c r="AD143" s="159"/>
      <c r="AE143" s="17">
        <f>AB143*1.04</f>
        <v>0</v>
      </c>
      <c r="AF143" s="85">
        <f>AB143*1.04</f>
        <v>0</v>
      </c>
      <c r="AG143" s="214">
        <v>0</v>
      </c>
      <c r="AH143" s="197">
        <v>0</v>
      </c>
      <c r="AI143" s="85">
        <f>AG143+AH143</f>
        <v>0</v>
      </c>
      <c r="AJ143" s="85">
        <v>0</v>
      </c>
      <c r="AK143" s="85">
        <v>0</v>
      </c>
      <c r="AL143" s="157">
        <v>0</v>
      </c>
      <c r="AM143" s="138">
        <f>AI143+AL143</f>
        <v>0</v>
      </c>
      <c r="AN143" s="157">
        <v>0</v>
      </c>
      <c r="AO143" s="262">
        <f>AM143+AN143</f>
        <v>0</v>
      </c>
      <c r="AP143" s="138">
        <v>0</v>
      </c>
      <c r="AQ143" s="85">
        <f>AO143+AP143</f>
        <v>0</v>
      </c>
      <c r="AR143" s="214">
        <v>0</v>
      </c>
      <c r="AS143" s="41">
        <f>SUM(AQ143:AR143)</f>
        <v>0</v>
      </c>
      <c r="AT143" s="85">
        <v>0</v>
      </c>
      <c r="AU143" s="157">
        <v>0</v>
      </c>
      <c r="AV143" s="138">
        <v>0</v>
      </c>
      <c r="AW143" s="157">
        <v>0</v>
      </c>
      <c r="AX143" s="138">
        <v>0</v>
      </c>
      <c r="AY143" s="157">
        <v>0</v>
      </c>
      <c r="AZ143" s="138">
        <v>0</v>
      </c>
      <c r="BA143" s="157">
        <v>0</v>
      </c>
      <c r="BB143" s="138">
        <v>0</v>
      </c>
      <c r="BC143" s="214">
        <f>AZ143+BB143</f>
        <v>0</v>
      </c>
      <c r="BD143" s="214">
        <v>0</v>
      </c>
      <c r="BE143" s="160">
        <v>0</v>
      </c>
      <c r="BF143" s="214">
        <v>0</v>
      </c>
    </row>
    <row r="144" spans="1:58" ht="12.75">
      <c r="A144" s="182">
        <v>77</v>
      </c>
      <c r="B144" s="8" t="s">
        <v>384</v>
      </c>
      <c r="C144" s="202">
        <v>71</v>
      </c>
      <c r="D144" s="56"/>
      <c r="E144" s="170" t="s">
        <v>386</v>
      </c>
      <c r="F144" s="261">
        <v>0</v>
      </c>
      <c r="G144" s="39">
        <v>0</v>
      </c>
      <c r="H144" s="6">
        <v>0</v>
      </c>
      <c r="I144" s="144">
        <v>0</v>
      </c>
      <c r="J144" s="214">
        <v>0</v>
      </c>
      <c r="K144" s="85">
        <v>0</v>
      </c>
      <c r="L144" s="214">
        <v>0</v>
      </c>
      <c r="M144" s="85">
        <f>K144+L144</f>
        <v>0</v>
      </c>
      <c r="N144" s="85">
        <v>0</v>
      </c>
      <c r="O144" s="214">
        <f>M144+N144</f>
        <v>0</v>
      </c>
      <c r="P144" s="85">
        <v>0</v>
      </c>
      <c r="Q144" s="85">
        <v>0</v>
      </c>
      <c r="R144" s="85">
        <v>0</v>
      </c>
      <c r="S144" s="85">
        <f>Q144+R144</f>
        <v>0</v>
      </c>
      <c r="T144" s="85">
        <v>0</v>
      </c>
      <c r="U144" s="85">
        <v>0</v>
      </c>
      <c r="V144" s="85">
        <v>0</v>
      </c>
      <c r="W144" s="85">
        <f>S144+V144</f>
        <v>0</v>
      </c>
      <c r="X144" s="85">
        <v>0</v>
      </c>
      <c r="Y144" s="85">
        <v>0</v>
      </c>
      <c r="Z144" s="85">
        <f>W144+Y144</f>
        <v>0</v>
      </c>
      <c r="AA144" s="85">
        <v>0</v>
      </c>
      <c r="AB144" s="85">
        <f>Z144+AA144</f>
        <v>0</v>
      </c>
      <c r="AC144" s="138">
        <v>0</v>
      </c>
      <c r="AD144" s="159"/>
      <c r="AE144" s="17">
        <f>AB144*1.04</f>
        <v>0</v>
      </c>
      <c r="AF144" s="85">
        <f>AB144*1.04</f>
        <v>0</v>
      </c>
      <c r="AG144" s="214">
        <v>0</v>
      </c>
      <c r="AH144" s="197">
        <v>0</v>
      </c>
      <c r="AI144" s="85">
        <f>AG144+AH144</f>
        <v>0</v>
      </c>
      <c r="AJ144" s="85">
        <v>0</v>
      </c>
      <c r="AK144" s="85">
        <v>0</v>
      </c>
      <c r="AL144" s="157">
        <v>0</v>
      </c>
      <c r="AM144" s="138">
        <f>AI144+AL144</f>
        <v>0</v>
      </c>
      <c r="AN144" s="157">
        <v>0</v>
      </c>
      <c r="AO144" s="262">
        <f>AM144+AN144</f>
        <v>0</v>
      </c>
      <c r="AP144" s="138">
        <v>0</v>
      </c>
      <c r="AQ144" s="85">
        <f>AO144+AP144</f>
        <v>0</v>
      </c>
      <c r="AR144" s="214">
        <v>0</v>
      </c>
      <c r="AS144" s="41">
        <f>SUM(AQ144:AR144)</f>
        <v>0</v>
      </c>
      <c r="AT144" s="85">
        <v>0</v>
      </c>
      <c r="AU144" s="157">
        <v>0</v>
      </c>
      <c r="AV144" s="138">
        <v>0</v>
      </c>
      <c r="AW144" s="157">
        <v>0</v>
      </c>
      <c r="AX144" s="138">
        <v>0</v>
      </c>
      <c r="AY144" s="157">
        <v>0</v>
      </c>
      <c r="AZ144" s="138">
        <v>0</v>
      </c>
      <c r="BA144" s="157">
        <v>0</v>
      </c>
      <c r="BB144" s="138">
        <v>0</v>
      </c>
      <c r="BC144" s="214">
        <f>AZ144+BB144</f>
        <v>0</v>
      </c>
      <c r="BD144" s="214">
        <v>0</v>
      </c>
      <c r="BE144" s="160">
        <v>0</v>
      </c>
      <c r="BF144" s="214">
        <v>0</v>
      </c>
    </row>
    <row r="145" spans="1:58" ht="12.75">
      <c r="A145" s="182">
        <v>78</v>
      </c>
      <c r="B145" s="158" t="s">
        <v>400</v>
      </c>
      <c r="C145" s="202">
        <v>72</v>
      </c>
      <c r="D145" s="56"/>
      <c r="E145" s="170" t="s">
        <v>402</v>
      </c>
      <c r="F145" s="153">
        <f>SUM(F146:F148)</f>
        <v>5320</v>
      </c>
      <c r="G145" s="233">
        <f>SUM(G146:G148)</f>
        <v>3584.35</v>
      </c>
      <c r="H145" s="120">
        <f>SUM(H146:H148)</f>
        <v>7096.65</v>
      </c>
      <c r="I145" s="204">
        <f>SUM(I146:I148)</f>
        <v>0</v>
      </c>
      <c r="J145" s="204">
        <f>SUM(J146:J148)</f>
        <v>6285.16</v>
      </c>
      <c r="K145" s="233">
        <f>SUM(K146:K148)</f>
        <v>10503</v>
      </c>
      <c r="L145" s="17">
        <f>SUM(L146:L148)</f>
        <v>0</v>
      </c>
      <c r="M145" s="159">
        <f>SUM(M146:M148)</f>
        <v>10503</v>
      </c>
      <c r="N145" s="159">
        <f>SUM(N146:N148)</f>
        <v>2062</v>
      </c>
      <c r="O145" s="17">
        <f>SUM(O146:O148)</f>
        <v>12565</v>
      </c>
      <c r="P145" s="159">
        <f>SUM(P146:P148)</f>
        <v>0</v>
      </c>
      <c r="Q145" s="159">
        <f>SUM(Q146:Q148)</f>
        <v>12565</v>
      </c>
      <c r="R145" s="159">
        <f>SUM(R146:R148)</f>
        <v>0</v>
      </c>
      <c r="S145" s="159">
        <f>SUM(S146:S148)</f>
        <v>12565</v>
      </c>
      <c r="T145" s="159">
        <f>SUM(T146:T148)</f>
        <v>6302</v>
      </c>
      <c r="U145" s="159">
        <f>SUM(U146:U148)</f>
        <v>9979</v>
      </c>
      <c r="V145" s="159">
        <f>SUM(V146:V148)</f>
        <v>0</v>
      </c>
      <c r="W145" s="159">
        <f>SUM(W146:W148)</f>
        <v>12565</v>
      </c>
      <c r="X145" s="159">
        <f>SUM(X146:X148)</f>
        <v>10920</v>
      </c>
      <c r="Y145" s="159">
        <f>SUM(Y146:Y148)</f>
        <v>-1000</v>
      </c>
      <c r="Z145" s="159">
        <f>SUM(Z146:Z148)</f>
        <v>11565</v>
      </c>
      <c r="AA145" s="159">
        <f>SUM(AA146:AA148)</f>
        <v>0</v>
      </c>
      <c r="AB145" s="159">
        <f>SUM(AB146:AB148)</f>
        <v>11565</v>
      </c>
      <c r="AC145" s="159">
        <f>SUM(AC146:AC148)</f>
        <v>11232</v>
      </c>
      <c r="AD145" s="159">
        <f>AC145/AB145*100</f>
        <v>97.12062256809338</v>
      </c>
      <c r="AE145" s="17">
        <f>AB145*1.04</f>
        <v>12027.6</v>
      </c>
      <c r="AF145" s="159">
        <f>SUM(AF146:AF148)</f>
        <v>12027.6</v>
      </c>
      <c r="AG145" s="17">
        <f>SUM(AG146:AG148)</f>
        <v>14204</v>
      </c>
      <c r="AH145" s="17">
        <f>SUM(AH146:AH148)</f>
        <v>0</v>
      </c>
      <c r="AI145" s="159">
        <f>SUM(AI146:AI148)</f>
        <v>14204</v>
      </c>
      <c r="AJ145" s="159">
        <f>SUM(AJ146:AJ148)</f>
        <v>0</v>
      </c>
      <c r="AK145" s="159">
        <f>SUM(AK146:AK148)</f>
        <v>14204</v>
      </c>
      <c r="AL145" s="159">
        <f>SUM(AL146:AL148)</f>
        <v>0</v>
      </c>
      <c r="AM145" s="159">
        <f>SUM(AM146:AM148)</f>
        <v>14204</v>
      </c>
      <c r="AN145" s="159">
        <f>SUM(AN146:AN148)</f>
        <v>0</v>
      </c>
      <c r="AO145" s="159">
        <f>SUM(AO146:AO148)</f>
        <v>14204</v>
      </c>
      <c r="AP145" s="159">
        <f>SUM(AP146:AP148)</f>
        <v>0</v>
      </c>
      <c r="AQ145" s="159">
        <f>SUM(AQ146:AQ148)</f>
        <v>14204</v>
      </c>
      <c r="AR145" s="159">
        <f>SUM(AR146:AR148)</f>
        <v>0</v>
      </c>
      <c r="AS145" s="159">
        <f>SUM(AS146:AS148)</f>
        <v>14204</v>
      </c>
      <c r="AT145" s="159">
        <f>SUM(AT146:AT148)</f>
        <v>11374</v>
      </c>
      <c r="AU145" s="159">
        <f>SUM(AU146:AU148)</f>
        <v>0</v>
      </c>
      <c r="AV145" s="159">
        <f>SUM(AV146:AV148)</f>
        <v>14204</v>
      </c>
      <c r="AW145" s="159">
        <f>SUM(AW146:AW148)</f>
        <v>0</v>
      </c>
      <c r="AX145" s="159">
        <f>SUM(AX146:AX148)</f>
        <v>14204</v>
      </c>
      <c r="AY145" s="159">
        <f>SUM(AY146:AY148)</f>
        <v>0</v>
      </c>
      <c r="AZ145" s="159">
        <f>SUM(AZ146:AZ148)</f>
        <v>14204</v>
      </c>
      <c r="BA145" s="159">
        <f>SUM(BA146:BA148)</f>
        <v>12416</v>
      </c>
      <c r="BB145" s="159">
        <f>SUM(BB146:BB148)</f>
        <v>0</v>
      </c>
      <c r="BC145" s="17">
        <f>SUM(BC146:BC148)</f>
        <v>14204</v>
      </c>
      <c r="BD145" s="17">
        <f>SUM(BD146:BD148)</f>
        <v>12805</v>
      </c>
      <c r="BE145" s="274">
        <f>SUM(BE146:BE148)</f>
        <v>89.11574204449451</v>
      </c>
      <c r="BF145" s="159">
        <f>SUM(BF146:BF148)</f>
        <v>16377</v>
      </c>
    </row>
    <row r="146" spans="1:58" ht="12.75">
      <c r="A146" s="182">
        <v>79</v>
      </c>
      <c r="B146" s="8" t="s">
        <v>418</v>
      </c>
      <c r="C146" s="202">
        <v>73</v>
      </c>
      <c r="D146" s="56"/>
      <c r="E146" s="170" t="s">
        <v>420</v>
      </c>
      <c r="F146" s="261">
        <v>0</v>
      </c>
      <c r="G146" s="39">
        <v>0</v>
      </c>
      <c r="H146" s="6">
        <v>0</v>
      </c>
      <c r="I146" s="144">
        <v>0</v>
      </c>
      <c r="J146" s="214">
        <v>0</v>
      </c>
      <c r="K146" s="85">
        <v>0</v>
      </c>
      <c r="L146" s="214">
        <v>0</v>
      </c>
      <c r="M146" s="85">
        <f>K146+L146</f>
        <v>0</v>
      </c>
      <c r="N146" s="85">
        <v>0</v>
      </c>
      <c r="O146" s="214">
        <f>M146+N146</f>
        <v>0</v>
      </c>
      <c r="P146" s="85">
        <v>0</v>
      </c>
      <c r="Q146" s="85">
        <f>O146+P146</f>
        <v>0</v>
      </c>
      <c r="R146" s="85">
        <v>0</v>
      </c>
      <c r="S146" s="85">
        <f>Q146+R146</f>
        <v>0</v>
      </c>
      <c r="T146" s="85">
        <v>0</v>
      </c>
      <c r="U146" s="85">
        <v>0</v>
      </c>
      <c r="V146" s="85">
        <v>0</v>
      </c>
      <c r="W146" s="85">
        <f>S146+V146</f>
        <v>0</v>
      </c>
      <c r="X146" s="85">
        <v>0</v>
      </c>
      <c r="Y146" s="85">
        <v>0</v>
      </c>
      <c r="Z146" s="85">
        <f>W146+Y146</f>
        <v>0</v>
      </c>
      <c r="AA146" s="85">
        <v>0</v>
      </c>
      <c r="AB146" s="85">
        <f>Z146+AA146</f>
        <v>0</v>
      </c>
      <c r="AC146" s="138">
        <v>0</v>
      </c>
      <c r="AD146" s="159" t="e">
        <f>AC146/AB146*100</f>
        <v>#DIV/0!</v>
      </c>
      <c r="AE146" s="17">
        <f>AB146*1.04</f>
        <v>0</v>
      </c>
      <c r="AF146" s="85">
        <f>AB146*1.04</f>
        <v>0</v>
      </c>
      <c r="AG146" s="214">
        <v>0</v>
      </c>
      <c r="AH146" s="197">
        <v>0</v>
      </c>
      <c r="AI146" s="85">
        <f>AG146+AH146</f>
        <v>0</v>
      </c>
      <c r="AJ146" s="85">
        <v>0</v>
      </c>
      <c r="AK146" s="85">
        <v>0</v>
      </c>
      <c r="AL146" s="157">
        <v>0</v>
      </c>
      <c r="AM146" s="138">
        <f>AI146+AL146</f>
        <v>0</v>
      </c>
      <c r="AN146" s="157">
        <v>0</v>
      </c>
      <c r="AO146" s="262">
        <f>AM146+AN146</f>
        <v>0</v>
      </c>
      <c r="AP146" s="138">
        <v>0</v>
      </c>
      <c r="AQ146" s="85">
        <f>AO146+AP146</f>
        <v>0</v>
      </c>
      <c r="AR146" s="214">
        <v>0</v>
      </c>
      <c r="AS146" s="41">
        <f>SUM(AQ146:AR146)</f>
        <v>0</v>
      </c>
      <c r="AT146" s="85">
        <v>0</v>
      </c>
      <c r="AU146" s="157">
        <v>0</v>
      </c>
      <c r="AV146" s="138">
        <v>0</v>
      </c>
      <c r="AW146" s="157">
        <v>0</v>
      </c>
      <c r="AX146" s="138">
        <v>0</v>
      </c>
      <c r="AY146" s="157">
        <v>0</v>
      </c>
      <c r="AZ146" s="138">
        <v>0</v>
      </c>
      <c r="BA146" s="157">
        <v>0</v>
      </c>
      <c r="BB146" s="138">
        <v>0</v>
      </c>
      <c r="BC146" s="214">
        <f>AZ146+BB146</f>
        <v>0</v>
      </c>
      <c r="BD146" s="214">
        <v>147</v>
      </c>
      <c r="BE146" s="160">
        <v>0</v>
      </c>
      <c r="BF146" s="214">
        <v>0</v>
      </c>
    </row>
    <row r="147" spans="1:58" ht="12.75">
      <c r="A147" s="182">
        <v>80</v>
      </c>
      <c r="B147" s="8" t="s">
        <v>435</v>
      </c>
      <c r="C147" s="202"/>
      <c r="D147" s="56"/>
      <c r="E147" s="170" t="s">
        <v>437</v>
      </c>
      <c r="F147" s="261">
        <v>0</v>
      </c>
      <c r="G147" s="39">
        <v>0</v>
      </c>
      <c r="H147" s="6">
        <v>0</v>
      </c>
      <c r="I147" s="144"/>
      <c r="J147" s="214">
        <v>0</v>
      </c>
      <c r="K147" s="85">
        <v>0</v>
      </c>
      <c r="L147" s="214">
        <v>0</v>
      </c>
      <c r="M147" s="85">
        <f>K147+L147</f>
        <v>0</v>
      </c>
      <c r="N147" s="85">
        <v>0</v>
      </c>
      <c r="O147" s="214">
        <f>M147+N147</f>
        <v>0</v>
      </c>
      <c r="P147" s="85">
        <v>0</v>
      </c>
      <c r="Q147" s="85">
        <f>O147+P147</f>
        <v>0</v>
      </c>
      <c r="R147" s="85">
        <v>0</v>
      </c>
      <c r="S147" s="85">
        <f>Q147+R147</f>
        <v>0</v>
      </c>
      <c r="T147" s="85">
        <v>0</v>
      </c>
      <c r="U147" s="85">
        <v>0</v>
      </c>
      <c r="V147" s="85">
        <v>0</v>
      </c>
      <c r="W147" s="85">
        <f>S147+V147</f>
        <v>0</v>
      </c>
      <c r="X147" s="85">
        <v>0</v>
      </c>
      <c r="Y147" s="85">
        <v>0</v>
      </c>
      <c r="Z147" s="85">
        <f>W147+Y147</f>
        <v>0</v>
      </c>
      <c r="AA147" s="85">
        <v>0</v>
      </c>
      <c r="AB147" s="85">
        <f>Z147+AA147</f>
        <v>0</v>
      </c>
      <c r="AC147" s="138">
        <v>0</v>
      </c>
      <c r="AD147" s="159" t="e">
        <f>AC147/AB147*100</f>
        <v>#DIV/0!</v>
      </c>
      <c r="AE147" s="17">
        <f>AB147*1.04</f>
        <v>0</v>
      </c>
      <c r="AF147" s="85">
        <f>AB147*1.04</f>
        <v>0</v>
      </c>
      <c r="AG147" s="214">
        <v>0</v>
      </c>
      <c r="AH147" s="197">
        <v>0</v>
      </c>
      <c r="AI147" s="85">
        <f>AG147+AH147</f>
        <v>0</v>
      </c>
      <c r="AJ147" s="85">
        <v>0</v>
      </c>
      <c r="AK147" s="85">
        <v>0</v>
      </c>
      <c r="AL147" s="157">
        <v>0</v>
      </c>
      <c r="AM147" s="138">
        <f>AI147+AL147</f>
        <v>0</v>
      </c>
      <c r="AN147" s="157">
        <v>0</v>
      </c>
      <c r="AO147" s="262">
        <f>AM147+AN147</f>
        <v>0</v>
      </c>
      <c r="AP147" s="138">
        <v>0</v>
      </c>
      <c r="AQ147" s="85">
        <f>AO147+AP147</f>
        <v>0</v>
      </c>
      <c r="AR147" s="214">
        <v>0</v>
      </c>
      <c r="AS147" s="41">
        <f>SUM(AQ147:AR147)</f>
        <v>0</v>
      </c>
      <c r="AT147" s="85">
        <v>0</v>
      </c>
      <c r="AU147" s="157">
        <v>0</v>
      </c>
      <c r="AV147" s="138">
        <v>0</v>
      </c>
      <c r="AW147" s="157">
        <v>0</v>
      </c>
      <c r="AX147" s="138">
        <v>0</v>
      </c>
      <c r="AY147" s="157">
        <v>0</v>
      </c>
      <c r="AZ147" s="138">
        <v>0</v>
      </c>
      <c r="BA147" s="157">
        <v>0</v>
      </c>
      <c r="BB147" s="138">
        <v>0</v>
      </c>
      <c r="BC147" s="214">
        <f>AZ147+BB147</f>
        <v>0</v>
      </c>
      <c r="BD147" s="214">
        <v>0</v>
      </c>
      <c r="BE147" s="160">
        <v>0</v>
      </c>
      <c r="BF147" s="214">
        <v>0</v>
      </c>
    </row>
    <row r="148" spans="1:58" ht="13.5" customHeight="1">
      <c r="A148" s="182">
        <v>81</v>
      </c>
      <c r="B148" s="8" t="s">
        <v>8</v>
      </c>
      <c r="C148" s="202">
        <v>74</v>
      </c>
      <c r="D148" s="56" t="s">
        <v>9</v>
      </c>
      <c r="E148" s="170" t="s">
        <v>11</v>
      </c>
      <c r="F148" s="261">
        <v>5320</v>
      </c>
      <c r="G148" s="39">
        <v>3584.35</v>
      </c>
      <c r="H148" s="6">
        <v>7096.65</v>
      </c>
      <c r="I148" s="144">
        <v>0</v>
      </c>
      <c r="J148" s="214">
        <v>6285.16</v>
      </c>
      <c r="K148" s="85">
        <v>10503</v>
      </c>
      <c r="L148" s="214">
        <v>0</v>
      </c>
      <c r="M148" s="85">
        <f>K148+L148</f>
        <v>10503</v>
      </c>
      <c r="N148" s="85">
        <v>2062</v>
      </c>
      <c r="O148" s="214">
        <f>M148+N148</f>
        <v>12565</v>
      </c>
      <c r="P148" s="85">
        <v>0</v>
      </c>
      <c r="Q148" s="85">
        <f>O148+P148</f>
        <v>12565</v>
      </c>
      <c r="R148" s="85">
        <v>0</v>
      </c>
      <c r="S148" s="85">
        <f>Q148+R148</f>
        <v>12565</v>
      </c>
      <c r="T148" s="85">
        <v>6302</v>
      </c>
      <c r="U148" s="85">
        <v>9979</v>
      </c>
      <c r="V148" s="85">
        <v>0</v>
      </c>
      <c r="W148" s="85">
        <f>S148+V148</f>
        <v>12565</v>
      </c>
      <c r="X148" s="85">
        <v>10920</v>
      </c>
      <c r="Y148" s="85">
        <v>-1000</v>
      </c>
      <c r="Z148" s="85">
        <f>W148+Y148</f>
        <v>11565</v>
      </c>
      <c r="AA148" s="85">
        <v>0</v>
      </c>
      <c r="AB148" s="85">
        <f>Z148+AA148</f>
        <v>11565</v>
      </c>
      <c r="AC148" s="138">
        <v>11232</v>
      </c>
      <c r="AD148" s="159">
        <f>AC148/AB148*100</f>
        <v>97.12062256809338</v>
      </c>
      <c r="AE148" s="17">
        <f>AB148*1.04</f>
        <v>12027.6</v>
      </c>
      <c r="AF148" s="85">
        <f>AB148*1.04</f>
        <v>12027.6</v>
      </c>
      <c r="AG148" s="214">
        <v>14204</v>
      </c>
      <c r="AH148" s="197">
        <v>0</v>
      </c>
      <c r="AI148" s="85">
        <f>AG148+AH148</f>
        <v>14204</v>
      </c>
      <c r="AJ148" s="85">
        <v>0</v>
      </c>
      <c r="AK148" s="85">
        <v>14204</v>
      </c>
      <c r="AL148" s="157">
        <v>0</v>
      </c>
      <c r="AM148" s="138">
        <f>AI148+AL148</f>
        <v>14204</v>
      </c>
      <c r="AN148" s="157">
        <v>0</v>
      </c>
      <c r="AO148" s="262">
        <f>AM148+AN148</f>
        <v>14204</v>
      </c>
      <c r="AP148" s="138">
        <v>0</v>
      </c>
      <c r="AQ148" s="85">
        <f>AO148+AP148</f>
        <v>14204</v>
      </c>
      <c r="AR148" s="214">
        <v>0</v>
      </c>
      <c r="AS148" s="41">
        <f>SUM(AQ148:AR148)</f>
        <v>14204</v>
      </c>
      <c r="AT148" s="85">
        <v>11374</v>
      </c>
      <c r="AU148" s="157">
        <v>0</v>
      </c>
      <c r="AV148" s="138">
        <v>14204</v>
      </c>
      <c r="AW148" s="157">
        <v>0</v>
      </c>
      <c r="AX148" s="138">
        <f>SUM(AV148:AW148)</f>
        <v>14204</v>
      </c>
      <c r="AY148" s="157">
        <v>0</v>
      </c>
      <c r="AZ148" s="138">
        <f>SUM(AX148:AY148)</f>
        <v>14204</v>
      </c>
      <c r="BA148" s="157">
        <v>12416</v>
      </c>
      <c r="BB148" s="138"/>
      <c r="BC148" s="214">
        <f>AZ148+BB148</f>
        <v>14204</v>
      </c>
      <c r="BD148" s="214">
        <v>12658</v>
      </c>
      <c r="BE148" s="160">
        <f>BD148/BC148*100</f>
        <v>89.11574204449451</v>
      </c>
      <c r="BF148" s="214">
        <v>16377</v>
      </c>
    </row>
    <row r="149" spans="1:58" ht="15" customHeight="1" hidden="1">
      <c r="A149" s="182"/>
      <c r="B149" s="227" t="s">
        <v>35</v>
      </c>
      <c r="C149" s="202"/>
      <c r="D149" s="56"/>
      <c r="E149" s="127" t="s">
        <v>37</v>
      </c>
      <c r="F149" s="245"/>
      <c r="G149" s="205"/>
      <c r="H149" s="270">
        <v>0</v>
      </c>
      <c r="I149" s="244"/>
      <c r="J149" s="237">
        <v>375.76</v>
      </c>
      <c r="K149" s="257">
        <v>0</v>
      </c>
      <c r="L149" s="237">
        <v>0</v>
      </c>
      <c r="M149" s="257">
        <f>K149+L149</f>
        <v>0</v>
      </c>
      <c r="N149" s="257">
        <v>0</v>
      </c>
      <c r="O149" s="237">
        <f>M149+N149</f>
        <v>0</v>
      </c>
      <c r="P149" s="257">
        <v>0</v>
      </c>
      <c r="Q149" s="257">
        <f>O149+P149</f>
        <v>0</v>
      </c>
      <c r="R149" s="257">
        <v>0</v>
      </c>
      <c r="S149" s="257">
        <v>0</v>
      </c>
      <c r="T149" s="257">
        <v>581</v>
      </c>
      <c r="U149" s="257"/>
      <c r="V149" s="257">
        <v>0</v>
      </c>
      <c r="W149" s="257">
        <f>S149+V149</f>
        <v>0</v>
      </c>
      <c r="X149" s="257"/>
      <c r="Y149" s="257"/>
      <c r="Z149" s="257"/>
      <c r="AA149" s="257"/>
      <c r="AB149" s="257">
        <v>0</v>
      </c>
      <c r="AC149" s="128"/>
      <c r="AD149" s="87" t="e">
        <f>AC149/AB149*100</f>
        <v>#DIV/0!</v>
      </c>
      <c r="AE149" s="15">
        <f>AB149*1.04</f>
        <v>0</v>
      </c>
      <c r="AF149" s="257">
        <v>0</v>
      </c>
      <c r="AG149" s="237">
        <v>0</v>
      </c>
      <c r="AH149" s="197"/>
      <c r="AI149" s="259"/>
      <c r="AJ149" s="259"/>
      <c r="AK149" s="259"/>
      <c r="AL149" s="157"/>
      <c r="AM149" s="138">
        <f>AI149+AL149</f>
        <v>0</v>
      </c>
      <c r="AN149" s="157"/>
      <c r="AO149" s="262"/>
      <c r="AP149" s="138"/>
      <c r="AQ149" s="85"/>
      <c r="AR149" s="214"/>
      <c r="AS149" s="41"/>
      <c r="AT149" s="85"/>
      <c r="AU149" s="157"/>
      <c r="AV149" s="138"/>
      <c r="AW149" s="157"/>
      <c r="AX149" s="138"/>
      <c r="AY149" s="157"/>
      <c r="AZ149" s="138"/>
      <c r="BA149" s="157"/>
      <c r="BB149" s="138"/>
      <c r="BC149" s="214"/>
      <c r="BD149" s="214"/>
      <c r="BE149" s="160" t="e">
        <f>BD149/BC149*100</f>
        <v>#DIV/0!</v>
      </c>
      <c r="BF149" s="214">
        <v>287</v>
      </c>
    </row>
    <row r="150" spans="1:58" ht="15" customHeight="1" hidden="1">
      <c r="A150" s="182"/>
      <c r="B150" s="227" t="s">
        <v>56</v>
      </c>
      <c r="C150" s="202"/>
      <c r="D150" s="56"/>
      <c r="E150" s="127" t="s">
        <v>58</v>
      </c>
      <c r="F150" s="245"/>
      <c r="G150" s="205"/>
      <c r="H150" s="270">
        <v>3000</v>
      </c>
      <c r="I150" s="244"/>
      <c r="J150" s="237">
        <v>4521.95</v>
      </c>
      <c r="K150" s="257">
        <v>6775</v>
      </c>
      <c r="L150" s="237">
        <v>0</v>
      </c>
      <c r="M150" s="257">
        <f>K150+L150</f>
        <v>6775</v>
      </c>
      <c r="N150" s="257">
        <v>0</v>
      </c>
      <c r="O150" s="237">
        <f>M150+N150</f>
        <v>6775</v>
      </c>
      <c r="P150" s="257">
        <v>0</v>
      </c>
      <c r="Q150" s="257">
        <f>O150+P150</f>
        <v>6775</v>
      </c>
      <c r="R150" s="257">
        <v>0</v>
      </c>
      <c r="S150" s="257">
        <v>6775</v>
      </c>
      <c r="T150" s="257">
        <v>3638</v>
      </c>
      <c r="U150" s="257"/>
      <c r="V150" s="257">
        <v>0</v>
      </c>
      <c r="W150" s="257">
        <f>S150+V150</f>
        <v>6775</v>
      </c>
      <c r="X150" s="257"/>
      <c r="Y150" s="257"/>
      <c r="Z150" s="257"/>
      <c r="AA150" s="257"/>
      <c r="AB150" s="257">
        <v>6775</v>
      </c>
      <c r="AC150" s="128"/>
      <c r="AD150" s="87">
        <f>AC150/AB150*100</f>
        <v>0</v>
      </c>
      <c r="AE150" s="15">
        <f>AB150*1.04</f>
        <v>7046</v>
      </c>
      <c r="AF150" s="257">
        <v>6775</v>
      </c>
      <c r="AG150" s="237">
        <v>7262</v>
      </c>
      <c r="AH150" s="197"/>
      <c r="AI150" s="259"/>
      <c r="AJ150" s="259"/>
      <c r="AK150" s="259"/>
      <c r="AL150" s="157">
        <v>0</v>
      </c>
      <c r="AM150" s="138">
        <f>AI150+AL150</f>
        <v>0</v>
      </c>
      <c r="AN150" s="157"/>
      <c r="AO150" s="262"/>
      <c r="AP150" s="138"/>
      <c r="AQ150" s="85"/>
      <c r="AR150" s="214"/>
      <c r="AS150" s="41"/>
      <c r="AT150" s="85"/>
      <c r="AU150" s="157"/>
      <c r="AV150" s="138"/>
      <c r="AW150" s="157"/>
      <c r="AX150" s="138"/>
      <c r="AY150" s="157"/>
      <c r="AZ150" s="138"/>
      <c r="BA150" s="157"/>
      <c r="BB150" s="138"/>
      <c r="BC150" s="214"/>
      <c r="BD150" s="214"/>
      <c r="BE150" s="160" t="e">
        <f>BD150/BC150*100</f>
        <v>#DIV/0!</v>
      </c>
      <c r="BF150" s="214">
        <v>8860</v>
      </c>
    </row>
    <row r="151" spans="1:58" ht="15" customHeight="1" hidden="1">
      <c r="A151" s="182"/>
      <c r="B151" s="227" t="s">
        <v>74</v>
      </c>
      <c r="C151" s="202"/>
      <c r="D151" s="56"/>
      <c r="E151" s="127" t="s">
        <v>76</v>
      </c>
      <c r="F151" s="245"/>
      <c r="G151" s="205"/>
      <c r="H151" s="270">
        <v>2500</v>
      </c>
      <c r="I151" s="244"/>
      <c r="J151" s="237">
        <v>1387.45</v>
      </c>
      <c r="K151" s="257">
        <v>3728</v>
      </c>
      <c r="L151" s="237">
        <v>0</v>
      </c>
      <c r="M151" s="257">
        <f>K151+L151</f>
        <v>3728</v>
      </c>
      <c r="N151" s="257">
        <v>2062</v>
      </c>
      <c r="O151" s="237">
        <f>M151+N151</f>
        <v>5790</v>
      </c>
      <c r="P151" s="257">
        <v>0</v>
      </c>
      <c r="Q151" s="257">
        <f>O151+P151</f>
        <v>5790</v>
      </c>
      <c r="R151" s="257">
        <v>0</v>
      </c>
      <c r="S151" s="257">
        <v>5790</v>
      </c>
      <c r="T151" s="257">
        <v>2083</v>
      </c>
      <c r="U151" s="257"/>
      <c r="V151" s="257">
        <v>0</v>
      </c>
      <c r="W151" s="257">
        <f>S151+V151</f>
        <v>5790</v>
      </c>
      <c r="X151" s="257"/>
      <c r="Y151" s="257"/>
      <c r="Z151" s="257"/>
      <c r="AA151" s="257"/>
      <c r="AB151" s="257">
        <v>4790</v>
      </c>
      <c r="AC151" s="128"/>
      <c r="AD151" s="87">
        <f>AC151/AB151*100</f>
        <v>0</v>
      </c>
      <c r="AE151" s="15">
        <f>AB151*1.04</f>
        <v>4981.6</v>
      </c>
      <c r="AF151" s="257">
        <v>5252.6</v>
      </c>
      <c r="AG151" s="237">
        <v>6942</v>
      </c>
      <c r="AH151" s="197"/>
      <c r="AI151" s="259"/>
      <c r="AJ151" s="259"/>
      <c r="AK151" s="259"/>
      <c r="AL151" s="157">
        <v>0</v>
      </c>
      <c r="AM151" s="138">
        <f>AI151+AL151</f>
        <v>0</v>
      </c>
      <c r="AN151" s="157"/>
      <c r="AO151" s="262"/>
      <c r="AP151" s="138"/>
      <c r="AQ151" s="85"/>
      <c r="AR151" s="214"/>
      <c r="AS151" s="41"/>
      <c r="AT151" s="85"/>
      <c r="AU151" s="157"/>
      <c r="AV151" s="138"/>
      <c r="AW151" s="157"/>
      <c r="AX151" s="138"/>
      <c r="AY151" s="157"/>
      <c r="AZ151" s="138"/>
      <c r="BA151" s="157"/>
      <c r="BB151" s="138"/>
      <c r="BC151" s="214"/>
      <c r="BD151" s="214"/>
      <c r="BE151" s="160" t="e">
        <f>BD151/BC151*100</f>
        <v>#DIV/0!</v>
      </c>
      <c r="BF151" s="214">
        <v>7230</v>
      </c>
    </row>
    <row r="152" spans="1:58" ht="13.5" customHeight="1">
      <c r="A152" s="182">
        <v>82</v>
      </c>
      <c r="B152" s="158" t="s">
        <v>89</v>
      </c>
      <c r="C152" s="202">
        <v>75</v>
      </c>
      <c r="D152" s="56"/>
      <c r="E152" s="170" t="s">
        <v>91</v>
      </c>
      <c r="F152" s="153">
        <f>SUM(F153:F154)</f>
        <v>215</v>
      </c>
      <c r="G152" s="233">
        <f>SUM(G153:G154)</f>
        <v>47.01</v>
      </c>
      <c r="H152" s="120">
        <f>SUM(H153:H154)</f>
        <v>50</v>
      </c>
      <c r="I152" s="204">
        <f>SUM(I153:I154)</f>
        <v>375000</v>
      </c>
      <c r="J152" s="204">
        <f>SUM(J153:J154)</f>
        <v>47.5</v>
      </c>
      <c r="K152" s="233">
        <f>SUM(K153:K154)</f>
        <v>53</v>
      </c>
      <c r="L152" s="17">
        <f>SUM(L153:L154)</f>
        <v>0</v>
      </c>
      <c r="M152" s="159">
        <f>SUM(M153:M154)</f>
        <v>53</v>
      </c>
      <c r="N152" s="159">
        <f>SUM(N153:N154)</f>
        <v>0</v>
      </c>
      <c r="O152" s="17">
        <f>SUM(O153:O154)</f>
        <v>53</v>
      </c>
      <c r="P152" s="159">
        <f>SUM(P153:P154)</f>
        <v>0</v>
      </c>
      <c r="Q152" s="159">
        <f>SUM(Q153:Q154)</f>
        <v>53</v>
      </c>
      <c r="R152" s="159">
        <f>SUM(R153:R154)</f>
        <v>0</v>
      </c>
      <c r="S152" s="159">
        <f>SUM(S153:S154)</f>
        <v>53</v>
      </c>
      <c r="T152" s="159">
        <f>SUM(T153:T154)</f>
        <v>0</v>
      </c>
      <c r="U152" s="159">
        <f>SUM(U153:U154)</f>
        <v>0</v>
      </c>
      <c r="V152" s="159">
        <f>SUM(V153:V154)</f>
        <v>0</v>
      </c>
      <c r="W152" s="159">
        <f>SUM(W153:W154)</f>
        <v>53</v>
      </c>
      <c r="X152" s="159">
        <f>SUM(X153:X154)</f>
        <v>10</v>
      </c>
      <c r="Y152" s="159">
        <f>SUM(Y153:Y154)</f>
        <v>0</v>
      </c>
      <c r="Z152" s="159">
        <f>SUM(Z153:Z154)</f>
        <v>53</v>
      </c>
      <c r="AA152" s="159">
        <f>SUM(AA153:AA154)</f>
        <v>0</v>
      </c>
      <c r="AB152" s="159">
        <f>SUM(AB153:AB154)</f>
        <v>53</v>
      </c>
      <c r="AC152" s="159">
        <f>SUM(AC153:AC154)</f>
        <v>12</v>
      </c>
      <c r="AD152" s="159">
        <f>AC152/AB152*100</f>
        <v>22.641509433962266</v>
      </c>
      <c r="AE152" s="17">
        <f>AB152*1.04</f>
        <v>55.120000000000005</v>
      </c>
      <c r="AF152" s="159">
        <f>SUM(AF153:AF154)</f>
        <v>55.120000000000005</v>
      </c>
      <c r="AG152" s="17">
        <f>SUM(AG153:AG154)</f>
        <v>53</v>
      </c>
      <c r="AH152" s="17">
        <f>SUM(AH153:AH154)</f>
        <v>0</v>
      </c>
      <c r="AI152" s="159">
        <f>SUM(AI153:AI154)</f>
        <v>53</v>
      </c>
      <c r="AJ152" s="159">
        <f>SUM(AJ153:AJ154)</f>
        <v>0</v>
      </c>
      <c r="AK152" s="159">
        <f>SUM(AK153:AK154)</f>
        <v>53</v>
      </c>
      <c r="AL152" s="159">
        <f>SUM(AL153:AL154)</f>
        <v>0</v>
      </c>
      <c r="AM152" s="159">
        <f>SUM(AM153:AM154)</f>
        <v>53</v>
      </c>
      <c r="AN152" s="159">
        <f>SUM(AN153:AN154)</f>
        <v>0</v>
      </c>
      <c r="AO152" s="159">
        <f>SUM(AO153:AO154)</f>
        <v>53</v>
      </c>
      <c r="AP152" s="159">
        <f>SUM(AP153:AP154)</f>
        <v>0</v>
      </c>
      <c r="AQ152" s="159">
        <f>SUM(AQ153:AQ154)</f>
        <v>53</v>
      </c>
      <c r="AR152" s="159">
        <f>SUM(AR153:AR154)</f>
        <v>0</v>
      </c>
      <c r="AS152" s="159">
        <f>SUM(AS153:AS154)</f>
        <v>53</v>
      </c>
      <c r="AT152" s="159">
        <f>SUM(AT153:AT154)</f>
        <v>6</v>
      </c>
      <c r="AU152" s="159">
        <f>SUM(AU153:AU154)</f>
        <v>0</v>
      </c>
      <c r="AV152" s="159">
        <f>SUM(AV153:AV154)</f>
        <v>53</v>
      </c>
      <c r="AW152" s="159">
        <f>SUM(AW153:AW154)</f>
        <v>0</v>
      </c>
      <c r="AX152" s="159">
        <f>SUM(AX153:AX154)</f>
        <v>53</v>
      </c>
      <c r="AY152" s="159">
        <f>SUM(AY153:AY154)</f>
        <v>0</v>
      </c>
      <c r="AZ152" s="159">
        <f>SUM(AZ153:AZ154)</f>
        <v>53</v>
      </c>
      <c r="BA152" s="159">
        <f>SUM(BA153:BA154)</f>
        <v>6</v>
      </c>
      <c r="BB152" s="159">
        <f>SUM(BB153:BB154)</f>
        <v>0</v>
      </c>
      <c r="BC152" s="17">
        <f>SUM(BC153:BC154)</f>
        <v>53</v>
      </c>
      <c r="BD152" s="17">
        <f>SUM(BD153:BD154)</f>
        <v>6</v>
      </c>
      <c r="BE152" s="274">
        <f>SUM(BE153:BE154)</f>
        <v>11.320754716981133</v>
      </c>
      <c r="BF152" s="17">
        <f>SUM(BF153:BF154)</f>
        <v>50</v>
      </c>
    </row>
    <row r="153" spans="1:58" ht="13.5" customHeight="1">
      <c r="A153" s="182">
        <v>83</v>
      </c>
      <c r="B153" s="8" t="s">
        <v>104</v>
      </c>
      <c r="C153" s="202">
        <v>76</v>
      </c>
      <c r="D153" s="56" t="s">
        <v>105</v>
      </c>
      <c r="E153" s="170" t="s">
        <v>107</v>
      </c>
      <c r="F153" s="261">
        <v>215</v>
      </c>
      <c r="G153" s="39">
        <v>47.01</v>
      </c>
      <c r="H153" s="6">
        <v>50</v>
      </c>
      <c r="I153" s="144">
        <v>375000</v>
      </c>
      <c r="J153" s="214">
        <v>47.5</v>
      </c>
      <c r="K153" s="85">
        <f>H153*1.06</f>
        <v>53</v>
      </c>
      <c r="L153" s="214">
        <v>0</v>
      </c>
      <c r="M153" s="85">
        <f>K153+L153</f>
        <v>53</v>
      </c>
      <c r="N153" s="85">
        <v>0</v>
      </c>
      <c r="O153" s="214">
        <f>M153+N153</f>
        <v>53</v>
      </c>
      <c r="P153" s="85">
        <v>0</v>
      </c>
      <c r="Q153" s="85">
        <f>O153+P153</f>
        <v>53</v>
      </c>
      <c r="R153" s="85">
        <v>0</v>
      </c>
      <c r="S153" s="85">
        <f>Q153+R153</f>
        <v>53</v>
      </c>
      <c r="T153" s="85">
        <v>0</v>
      </c>
      <c r="U153" s="85">
        <v>0</v>
      </c>
      <c r="V153" s="85">
        <v>0</v>
      </c>
      <c r="W153" s="85">
        <f>S153+V153</f>
        <v>53</v>
      </c>
      <c r="X153" s="85">
        <v>10</v>
      </c>
      <c r="Y153" s="85">
        <v>0</v>
      </c>
      <c r="Z153" s="85">
        <f>W153+Y153</f>
        <v>53</v>
      </c>
      <c r="AA153" s="85">
        <v>0</v>
      </c>
      <c r="AB153" s="85">
        <f>Z153+AA153</f>
        <v>53</v>
      </c>
      <c r="AC153" s="138">
        <v>12</v>
      </c>
      <c r="AD153" s="159">
        <f>AC153/AB153*100</f>
        <v>22.641509433962266</v>
      </c>
      <c r="AE153" s="17">
        <f>AB153*1.04</f>
        <v>55.120000000000005</v>
      </c>
      <c r="AF153" s="85">
        <f>AB153*1.04</f>
        <v>55.120000000000005</v>
      </c>
      <c r="AG153" s="214">
        <v>53</v>
      </c>
      <c r="AH153" s="197">
        <v>0</v>
      </c>
      <c r="AI153" s="85">
        <f>AG153+AH153</f>
        <v>53</v>
      </c>
      <c r="AJ153" s="85">
        <v>0</v>
      </c>
      <c r="AK153" s="85">
        <v>53</v>
      </c>
      <c r="AL153" s="157">
        <v>0</v>
      </c>
      <c r="AM153" s="138">
        <f>AI153+AL153</f>
        <v>53</v>
      </c>
      <c r="AN153" s="157">
        <v>0</v>
      </c>
      <c r="AO153" s="262">
        <f>AM153+AN153</f>
        <v>53</v>
      </c>
      <c r="AP153" s="138">
        <v>0</v>
      </c>
      <c r="AQ153" s="85">
        <f>AO153+AP153</f>
        <v>53</v>
      </c>
      <c r="AR153" s="214">
        <v>0</v>
      </c>
      <c r="AS153" s="41">
        <f>SUM(AQ153:AR153)</f>
        <v>53</v>
      </c>
      <c r="AT153" s="85">
        <v>6</v>
      </c>
      <c r="AU153" s="157">
        <v>0</v>
      </c>
      <c r="AV153" s="138">
        <v>53</v>
      </c>
      <c r="AW153" s="157">
        <v>0</v>
      </c>
      <c r="AX153" s="138">
        <f>SUM(AV153:AW153)</f>
        <v>53</v>
      </c>
      <c r="AY153" s="157">
        <v>0</v>
      </c>
      <c r="AZ153" s="138">
        <f>SUM(AX153:AY153)</f>
        <v>53</v>
      </c>
      <c r="BA153" s="157">
        <v>6</v>
      </c>
      <c r="BB153" s="138">
        <v>0</v>
      </c>
      <c r="BC153" s="214">
        <f>AZ153+BB153</f>
        <v>53</v>
      </c>
      <c r="BD153" s="214">
        <v>6</v>
      </c>
      <c r="BE153" s="160">
        <f>BD153/BC153*100</f>
        <v>11.320754716981133</v>
      </c>
      <c r="BF153" s="214">
        <v>50</v>
      </c>
    </row>
    <row r="154" spans="1:58" ht="12.75">
      <c r="A154" s="182">
        <v>84</v>
      </c>
      <c r="B154" s="8" t="s">
        <v>119</v>
      </c>
      <c r="C154" s="202">
        <v>77</v>
      </c>
      <c r="D154" s="56"/>
      <c r="E154" s="170" t="s">
        <v>121</v>
      </c>
      <c r="F154" s="261">
        <v>0</v>
      </c>
      <c r="G154" s="39">
        <v>0</v>
      </c>
      <c r="H154" s="6">
        <v>0</v>
      </c>
      <c r="I154" s="144">
        <v>0</v>
      </c>
      <c r="J154" s="214">
        <v>0</v>
      </c>
      <c r="K154" s="85">
        <v>0</v>
      </c>
      <c r="L154" s="214">
        <v>0</v>
      </c>
      <c r="M154" s="85">
        <f>K154+L154</f>
        <v>0</v>
      </c>
      <c r="N154" s="85">
        <v>0</v>
      </c>
      <c r="O154" s="214">
        <f>M154+N154</f>
        <v>0</v>
      </c>
      <c r="P154" s="85">
        <v>0</v>
      </c>
      <c r="Q154" s="85">
        <f>O154+P154</f>
        <v>0</v>
      </c>
      <c r="R154" s="85">
        <v>0</v>
      </c>
      <c r="S154" s="85">
        <f>Q154+R154</f>
        <v>0</v>
      </c>
      <c r="T154" s="85">
        <v>0</v>
      </c>
      <c r="U154" s="85">
        <v>0</v>
      </c>
      <c r="V154" s="85">
        <v>0</v>
      </c>
      <c r="W154" s="85">
        <f>S154+V154</f>
        <v>0</v>
      </c>
      <c r="X154" s="85">
        <v>0</v>
      </c>
      <c r="Y154" s="85">
        <v>0</v>
      </c>
      <c r="Z154" s="85">
        <f>W154+Y154</f>
        <v>0</v>
      </c>
      <c r="AA154" s="85">
        <v>0</v>
      </c>
      <c r="AB154" s="85">
        <f>Z154+AA154</f>
        <v>0</v>
      </c>
      <c r="AC154" s="138">
        <v>0</v>
      </c>
      <c r="AD154" s="159"/>
      <c r="AE154" s="17">
        <f>AB154*1.04</f>
        <v>0</v>
      </c>
      <c r="AF154" s="85">
        <f>AB154*1.04</f>
        <v>0</v>
      </c>
      <c r="AG154" s="214">
        <v>0</v>
      </c>
      <c r="AH154" s="197">
        <v>0</v>
      </c>
      <c r="AI154" s="85">
        <f>AG154+AH154</f>
        <v>0</v>
      </c>
      <c r="AJ154" s="85">
        <v>0</v>
      </c>
      <c r="AK154" s="85">
        <v>0</v>
      </c>
      <c r="AL154" s="157">
        <v>0</v>
      </c>
      <c r="AM154" s="138">
        <f>AI154+AL154</f>
        <v>0</v>
      </c>
      <c r="AN154" s="157">
        <v>0</v>
      </c>
      <c r="AO154" s="262">
        <f>AM154+AN154</f>
        <v>0</v>
      </c>
      <c r="AP154" s="138">
        <v>0</v>
      </c>
      <c r="AQ154" s="85">
        <f>AO154+AP154</f>
        <v>0</v>
      </c>
      <c r="AR154" s="214">
        <v>0</v>
      </c>
      <c r="AS154" s="41">
        <f>SUM(AQ154:AR154)</f>
        <v>0</v>
      </c>
      <c r="AT154" s="85">
        <v>0</v>
      </c>
      <c r="AU154" s="157">
        <v>0</v>
      </c>
      <c r="AV154" s="138">
        <v>0</v>
      </c>
      <c r="AW154" s="157">
        <v>0</v>
      </c>
      <c r="AX154" s="138">
        <v>0</v>
      </c>
      <c r="AY154" s="157">
        <v>0</v>
      </c>
      <c r="AZ154" s="138">
        <f>SUM(AX154:AY154)</f>
        <v>0</v>
      </c>
      <c r="BA154" s="157">
        <v>0</v>
      </c>
      <c r="BB154" s="138">
        <v>0</v>
      </c>
      <c r="BC154" s="214">
        <f>AZ154+BB154</f>
        <v>0</v>
      </c>
      <c r="BD154" s="214">
        <v>0</v>
      </c>
      <c r="BE154" s="160">
        <v>0</v>
      </c>
      <c r="BF154" s="214">
        <v>0</v>
      </c>
    </row>
    <row r="155" spans="1:58" ht="12.75">
      <c r="A155" s="182">
        <v>85</v>
      </c>
      <c r="B155" s="158" t="s">
        <v>147</v>
      </c>
      <c r="C155" s="202">
        <v>78</v>
      </c>
      <c r="D155" s="56"/>
      <c r="E155" s="170" t="s">
        <v>149</v>
      </c>
      <c r="F155" s="153">
        <f>SUM(F156)</f>
        <v>10466.9</v>
      </c>
      <c r="G155" s="233">
        <f>SUM(G156)</f>
        <v>9774.1</v>
      </c>
      <c r="H155" s="120">
        <f>SUM(H156)</f>
        <v>4151.74</v>
      </c>
      <c r="I155" s="204">
        <f>SUM(I156)</f>
        <v>15625000</v>
      </c>
      <c r="J155" s="204">
        <f>SUM(J156)</f>
        <v>4602.61</v>
      </c>
      <c r="K155" s="233">
        <f>SUM(K156)</f>
        <v>6789</v>
      </c>
      <c r="L155" s="17">
        <f>SUM(L156)</f>
        <v>0</v>
      </c>
      <c r="M155" s="159">
        <f>SUM(M156)</f>
        <v>6789</v>
      </c>
      <c r="N155" s="159">
        <f>SUM(N156)</f>
        <v>0</v>
      </c>
      <c r="O155" s="17">
        <f>SUM(O156)</f>
        <v>6789</v>
      </c>
      <c r="P155" s="159">
        <f>SUM(P156)</f>
        <v>0</v>
      </c>
      <c r="Q155" s="159">
        <f>SUM(Q156)</f>
        <v>6789</v>
      </c>
      <c r="R155" s="159">
        <f>SUM(R156)</f>
        <v>0</v>
      </c>
      <c r="S155" s="159">
        <f>SUM(S156)</f>
        <v>6789</v>
      </c>
      <c r="T155" s="159">
        <f>SUM(T156)</f>
        <v>2483</v>
      </c>
      <c r="U155" s="159">
        <f>SUM(U156)</f>
        <v>2519</v>
      </c>
      <c r="V155" s="159">
        <f>SUM(V156)</f>
        <v>-3500</v>
      </c>
      <c r="W155" s="159">
        <f>SUM(W156)</f>
        <v>3289</v>
      </c>
      <c r="X155" s="159">
        <f>SUM(X156)</f>
        <v>2987</v>
      </c>
      <c r="Y155" s="159">
        <f>SUM(Y156)</f>
        <v>-186</v>
      </c>
      <c r="Z155" s="159">
        <f>SUM(Z156)</f>
        <v>3103</v>
      </c>
      <c r="AA155" s="159">
        <f>SUM(AA156)</f>
        <v>0</v>
      </c>
      <c r="AB155" s="159">
        <f>SUM(AB156)</f>
        <v>3103</v>
      </c>
      <c r="AC155" s="159">
        <f>SUM(AC156)</f>
        <v>3469</v>
      </c>
      <c r="AD155" s="159">
        <f>AC155/AB155*100</f>
        <v>111.79503706090881</v>
      </c>
      <c r="AE155" s="17">
        <f>AB155*1.04</f>
        <v>3227.12</v>
      </c>
      <c r="AF155" s="159">
        <f>SUM(AF156)</f>
        <v>1448.64</v>
      </c>
      <c r="AG155" s="17">
        <f>SUM(AG156)</f>
        <v>6643</v>
      </c>
      <c r="AH155" s="17">
        <f>SUM(AH156)</f>
        <v>0</v>
      </c>
      <c r="AI155" s="159">
        <f>SUM(AI156)</f>
        <v>6643</v>
      </c>
      <c r="AJ155" s="159">
        <f>SUM(AJ156)</f>
        <v>0</v>
      </c>
      <c r="AK155" s="159">
        <f>SUM(AK156)</f>
        <v>6643</v>
      </c>
      <c r="AL155" s="159">
        <f>SUM(AL156)</f>
        <v>0</v>
      </c>
      <c r="AM155" s="159">
        <f>SUM(AM156)</f>
        <v>6643</v>
      </c>
      <c r="AN155" s="159">
        <f>SUM(AN156)</f>
        <v>0</v>
      </c>
      <c r="AO155" s="159">
        <f>SUM(AO156)</f>
        <v>6643</v>
      </c>
      <c r="AP155" s="159">
        <f>SUM(AP156)</f>
        <v>0</v>
      </c>
      <c r="AQ155" s="159">
        <f>SUM(AQ156)</f>
        <v>6643</v>
      </c>
      <c r="AR155" s="159">
        <f>SUM(AR156)</f>
        <v>0</v>
      </c>
      <c r="AS155" s="159">
        <f>SUM(AS156)</f>
        <v>6643</v>
      </c>
      <c r="AT155" s="159">
        <f>SUM(AT156)</f>
        <v>4196</v>
      </c>
      <c r="AU155" s="159">
        <f>SUM(AU156)</f>
        <v>0</v>
      </c>
      <c r="AV155" s="159">
        <f>SUM(AV156)</f>
        <v>6643</v>
      </c>
      <c r="AW155" s="159">
        <f>SUM(AW156)</f>
        <v>0</v>
      </c>
      <c r="AX155" s="159">
        <f>SUM(AX156)</f>
        <v>6643</v>
      </c>
      <c r="AY155" s="159">
        <f>SUM(AY156)</f>
        <v>0</v>
      </c>
      <c r="AZ155" s="159">
        <f>SUM(AZ156)</f>
        <v>6643</v>
      </c>
      <c r="BA155" s="159">
        <f>SUM(BA156)</f>
        <v>4619</v>
      </c>
      <c r="BB155" s="159">
        <f>SUM(BB156)</f>
        <v>-1950</v>
      </c>
      <c r="BC155" s="17">
        <f>SUM(BC156)</f>
        <v>4693</v>
      </c>
      <c r="BD155" s="17">
        <f>SUM(BD156)</f>
        <v>4751</v>
      </c>
      <c r="BE155" s="274">
        <f>SUM(BE156)</f>
        <v>311.34574314574314</v>
      </c>
      <c r="BF155" s="17">
        <f>SUM(BF156)</f>
        <v>6160</v>
      </c>
    </row>
    <row r="156" spans="1:58" ht="12.75">
      <c r="A156" s="182">
        <v>86</v>
      </c>
      <c r="B156" s="158" t="s">
        <v>168</v>
      </c>
      <c r="C156" s="202">
        <v>79</v>
      </c>
      <c r="D156" s="56"/>
      <c r="E156" s="170" t="s">
        <v>170</v>
      </c>
      <c r="F156" s="153">
        <f>SUM(F157:F160)</f>
        <v>10466.9</v>
      </c>
      <c r="G156" s="233">
        <f>SUM(G157:G160)</f>
        <v>9774.1</v>
      </c>
      <c r="H156" s="120">
        <f>SUM(H157:H160)</f>
        <v>4151.74</v>
      </c>
      <c r="I156" s="204">
        <f>SUM(I157:I160)</f>
        <v>15625000</v>
      </c>
      <c r="J156" s="204">
        <f>SUM(J157:J160)</f>
        <v>4602.61</v>
      </c>
      <c r="K156" s="233">
        <f>SUM(K157:K160)</f>
        <v>6789</v>
      </c>
      <c r="L156" s="17">
        <f>SUM(L157:L160)</f>
        <v>0</v>
      </c>
      <c r="M156" s="159">
        <f>SUM(M157:M160)</f>
        <v>6789</v>
      </c>
      <c r="N156" s="159">
        <f>SUM(N157:N160)</f>
        <v>0</v>
      </c>
      <c r="O156" s="17">
        <f>SUM(O157:O160)</f>
        <v>6789</v>
      </c>
      <c r="P156" s="159">
        <f>SUM(P157:P160)</f>
        <v>0</v>
      </c>
      <c r="Q156" s="159">
        <f>SUM(Q157:Q160)</f>
        <v>6789</v>
      </c>
      <c r="R156" s="159">
        <f>SUM(R157:R160)</f>
        <v>0</v>
      </c>
      <c r="S156" s="159">
        <f>SUM(S157:S160)</f>
        <v>6789</v>
      </c>
      <c r="T156" s="159">
        <f>SUM(T157:T160)</f>
        <v>2483</v>
      </c>
      <c r="U156" s="159">
        <f>SUM(U157:U160)</f>
        <v>2519</v>
      </c>
      <c r="V156" s="159">
        <f>SUM(V157:V160)</f>
        <v>-3500</v>
      </c>
      <c r="W156" s="159">
        <f>SUM(W157:W160)</f>
        <v>3289</v>
      </c>
      <c r="X156" s="159">
        <f>SUM(X157:X160)</f>
        <v>2987</v>
      </c>
      <c r="Y156" s="159">
        <f>SUM(Y157:Y160)</f>
        <v>-186</v>
      </c>
      <c r="Z156" s="159">
        <f>SUM(Z157:Z160)</f>
        <v>3103</v>
      </c>
      <c r="AA156" s="159">
        <f>SUM(AA157:AA160)</f>
        <v>0</v>
      </c>
      <c r="AB156" s="159">
        <f>SUM(AB157:AB160)</f>
        <v>3103</v>
      </c>
      <c r="AC156" s="159">
        <f>SUM(AC157:AC160)</f>
        <v>3469</v>
      </c>
      <c r="AD156" s="159">
        <f>AC156/AB156*100</f>
        <v>111.79503706090881</v>
      </c>
      <c r="AE156" s="17">
        <f>AB156*1.04</f>
        <v>3227.12</v>
      </c>
      <c r="AF156" s="159">
        <f>SUM(AF157:AF160)</f>
        <v>1448.64</v>
      </c>
      <c r="AG156" s="17">
        <f>SUM(AG157:AG160)</f>
        <v>6643</v>
      </c>
      <c r="AH156" s="17">
        <f>SUM(AH157:AH160)</f>
        <v>0</v>
      </c>
      <c r="AI156" s="159">
        <f>SUM(AI157:AI160)</f>
        <v>6643</v>
      </c>
      <c r="AJ156" s="159">
        <f>SUM(AJ157:AJ160)</f>
        <v>0</v>
      </c>
      <c r="AK156" s="159">
        <f>SUM(AK157:AK160)</f>
        <v>6643</v>
      </c>
      <c r="AL156" s="159">
        <f>SUM(AL157:AL160)</f>
        <v>0</v>
      </c>
      <c r="AM156" s="159">
        <f>SUM(AM157:AM160)</f>
        <v>6643</v>
      </c>
      <c r="AN156" s="159">
        <f>SUM(AN157:AN160)</f>
        <v>0</v>
      </c>
      <c r="AO156" s="159">
        <f>SUM(AO157:AO160)</f>
        <v>6643</v>
      </c>
      <c r="AP156" s="159">
        <f>SUM(AP157:AP160)</f>
        <v>0</v>
      </c>
      <c r="AQ156" s="159">
        <f>SUM(AQ157:AQ160)</f>
        <v>6643</v>
      </c>
      <c r="AR156" s="159">
        <f>SUM(AR157:AR160)</f>
        <v>0</v>
      </c>
      <c r="AS156" s="159">
        <f>SUM(AS157:AS160)</f>
        <v>6643</v>
      </c>
      <c r="AT156" s="159">
        <f>SUM(AT157:AT160)</f>
        <v>4196</v>
      </c>
      <c r="AU156" s="159">
        <f>SUM(AU157:AU160)</f>
        <v>0</v>
      </c>
      <c r="AV156" s="159">
        <f>SUM(AV157:AV160)</f>
        <v>6643</v>
      </c>
      <c r="AW156" s="159">
        <f>SUM(AW157:AW160)</f>
        <v>0</v>
      </c>
      <c r="AX156" s="159">
        <f>SUM(AX157:AX160)</f>
        <v>6643</v>
      </c>
      <c r="AY156" s="159">
        <f>SUM(AY157:AY160)</f>
        <v>0</v>
      </c>
      <c r="AZ156" s="159">
        <f>SUM(AZ157:AZ160)</f>
        <v>6643</v>
      </c>
      <c r="BA156" s="159">
        <f>SUM(BA157:BA160)</f>
        <v>4619</v>
      </c>
      <c r="BB156" s="159">
        <f>SUM(BB157:BB160)</f>
        <v>-1950</v>
      </c>
      <c r="BC156" s="17">
        <f>SUM(BC157:BC160)</f>
        <v>4693</v>
      </c>
      <c r="BD156" s="17">
        <f>SUM(BD157:BD160)</f>
        <v>4751</v>
      </c>
      <c r="BE156" s="274">
        <f>SUM(BE157:BE160)</f>
        <v>311.34574314574314</v>
      </c>
      <c r="BF156" s="17">
        <f>SUM(BF157:BF160)</f>
        <v>6160</v>
      </c>
    </row>
    <row r="157" spans="1:58" ht="15.75" customHeight="1">
      <c r="A157" s="182">
        <v>87</v>
      </c>
      <c r="B157" s="8" t="s">
        <v>192</v>
      </c>
      <c r="C157" s="202">
        <v>80</v>
      </c>
      <c r="D157" s="56" t="s">
        <v>193</v>
      </c>
      <c r="E157" s="170" t="s">
        <v>195</v>
      </c>
      <c r="F157" s="261">
        <v>245</v>
      </c>
      <c r="G157" s="39">
        <v>353.07</v>
      </c>
      <c r="H157" s="6">
        <v>445</v>
      </c>
      <c r="I157" s="144">
        <v>250000</v>
      </c>
      <c r="J157" s="214">
        <v>443.21</v>
      </c>
      <c r="K157" s="85">
        <v>472</v>
      </c>
      <c r="L157" s="214">
        <v>0</v>
      </c>
      <c r="M157" s="85">
        <f>K157+L157</f>
        <v>472</v>
      </c>
      <c r="N157" s="85">
        <v>0</v>
      </c>
      <c r="O157" s="214">
        <f>M157+N157</f>
        <v>472</v>
      </c>
      <c r="P157" s="85">
        <v>0</v>
      </c>
      <c r="Q157" s="85">
        <f>O157+P157</f>
        <v>472</v>
      </c>
      <c r="R157" s="85">
        <v>0</v>
      </c>
      <c r="S157" s="85">
        <f>Q157+R157</f>
        <v>472</v>
      </c>
      <c r="T157" s="85">
        <v>286</v>
      </c>
      <c r="U157" s="85">
        <v>286</v>
      </c>
      <c r="V157" s="85">
        <v>0</v>
      </c>
      <c r="W157" s="85">
        <f>S157+V157</f>
        <v>472</v>
      </c>
      <c r="X157" s="85">
        <v>286</v>
      </c>
      <c r="Y157" s="85">
        <v>-186</v>
      </c>
      <c r="Z157" s="85">
        <f>W157+Y157</f>
        <v>286</v>
      </c>
      <c r="AA157" s="85">
        <v>0</v>
      </c>
      <c r="AB157" s="85">
        <f>Z157+AA157</f>
        <v>286</v>
      </c>
      <c r="AC157" s="138">
        <v>286</v>
      </c>
      <c r="AD157" s="159">
        <f>AC157/AB157*100</f>
        <v>100</v>
      </c>
      <c r="AE157" s="17">
        <f>AB157*1.04</f>
        <v>297.44</v>
      </c>
      <c r="AF157" s="85">
        <f>AB157*1.04</f>
        <v>297.44</v>
      </c>
      <c r="AG157" s="214">
        <v>300</v>
      </c>
      <c r="AH157" s="197">
        <v>0</v>
      </c>
      <c r="AI157" s="85">
        <f>AG157+AH157</f>
        <v>300</v>
      </c>
      <c r="AJ157" s="85">
        <v>0</v>
      </c>
      <c r="AK157" s="85">
        <f>AI157+AJ157</f>
        <v>300</v>
      </c>
      <c r="AL157" s="157">
        <v>0</v>
      </c>
      <c r="AM157" s="138">
        <f>AI157+AL157</f>
        <v>300</v>
      </c>
      <c r="AN157" s="157">
        <v>0</v>
      </c>
      <c r="AO157" s="262">
        <f>AM157+AN157</f>
        <v>300</v>
      </c>
      <c r="AP157" s="138">
        <v>0</v>
      </c>
      <c r="AQ157" s="85">
        <f>AO157+AP157</f>
        <v>300</v>
      </c>
      <c r="AR157" s="214">
        <v>0</v>
      </c>
      <c r="AS157" s="41">
        <f>SUM(AQ157:AR157)</f>
        <v>300</v>
      </c>
      <c r="AT157" s="85">
        <v>1028</v>
      </c>
      <c r="AU157" s="157">
        <v>0</v>
      </c>
      <c r="AV157" s="138">
        <v>300</v>
      </c>
      <c r="AW157" s="157">
        <v>0</v>
      </c>
      <c r="AX157" s="138">
        <f>SUM(AV157:AW157)</f>
        <v>300</v>
      </c>
      <c r="AY157" s="157">
        <v>0</v>
      </c>
      <c r="AZ157" s="138">
        <f>SUM(AX157:AY157)</f>
        <v>300</v>
      </c>
      <c r="BA157" s="157">
        <v>1028</v>
      </c>
      <c r="BB157" s="138">
        <v>700</v>
      </c>
      <c r="BC157" s="214">
        <f>AZ157+BB157</f>
        <v>1000</v>
      </c>
      <c r="BD157" s="214">
        <v>1028</v>
      </c>
      <c r="BE157" s="160">
        <f>BD157/BC157*100</f>
        <v>102.8</v>
      </c>
      <c r="BF157" s="214">
        <v>0</v>
      </c>
    </row>
    <row r="158" spans="1:58" ht="15" customHeight="1">
      <c r="A158" s="23">
        <v>88</v>
      </c>
      <c r="B158" s="222" t="s">
        <v>214</v>
      </c>
      <c r="C158" s="113">
        <v>81</v>
      </c>
      <c r="D158" s="175" t="s">
        <v>215</v>
      </c>
      <c r="E158" s="96" t="s">
        <v>217</v>
      </c>
      <c r="F158" s="273">
        <v>774</v>
      </c>
      <c r="G158" s="115">
        <v>1283.03</v>
      </c>
      <c r="H158" s="277">
        <v>500</v>
      </c>
      <c r="I158" s="151">
        <v>2500000</v>
      </c>
      <c r="J158" s="214">
        <v>475</v>
      </c>
      <c r="K158" s="85">
        <f>H158*1.06</f>
        <v>530</v>
      </c>
      <c r="L158" s="214">
        <v>0</v>
      </c>
      <c r="M158" s="85">
        <f>K158+L158</f>
        <v>530</v>
      </c>
      <c r="N158" s="85">
        <v>0</v>
      </c>
      <c r="O158" s="214">
        <f>M158+N158</f>
        <v>530</v>
      </c>
      <c r="P158" s="85">
        <v>0</v>
      </c>
      <c r="Q158" s="85">
        <f>O158+P158</f>
        <v>530</v>
      </c>
      <c r="R158" s="85">
        <v>0</v>
      </c>
      <c r="S158" s="85">
        <f>Q158+R158</f>
        <v>530</v>
      </c>
      <c r="T158" s="85">
        <v>349</v>
      </c>
      <c r="U158" s="85">
        <v>370</v>
      </c>
      <c r="V158" s="85">
        <v>0</v>
      </c>
      <c r="W158" s="85">
        <f>S158+V158</f>
        <v>530</v>
      </c>
      <c r="X158" s="85">
        <v>489</v>
      </c>
      <c r="Y158" s="85">
        <v>0</v>
      </c>
      <c r="Z158" s="85">
        <f>W158+Y158</f>
        <v>530</v>
      </c>
      <c r="AA158" s="85">
        <v>0</v>
      </c>
      <c r="AB158" s="85">
        <f>Z158+AA158</f>
        <v>530</v>
      </c>
      <c r="AC158" s="138">
        <v>546</v>
      </c>
      <c r="AD158" s="159">
        <f>AC158/AB158*100</f>
        <v>103.01886792452831</v>
      </c>
      <c r="AE158" s="17">
        <f>AB158*1.04</f>
        <v>551.2</v>
      </c>
      <c r="AF158" s="85">
        <f>AB158*1.04</f>
        <v>551.2</v>
      </c>
      <c r="AG158" s="214">
        <v>343</v>
      </c>
      <c r="AH158" s="197">
        <v>0</v>
      </c>
      <c r="AI158" s="85">
        <f>AG158+AH158</f>
        <v>343</v>
      </c>
      <c r="AJ158" s="85">
        <v>0</v>
      </c>
      <c r="AK158" s="85">
        <f>AI158+AJ158</f>
        <v>343</v>
      </c>
      <c r="AL158" s="157">
        <v>0</v>
      </c>
      <c r="AM158" s="138">
        <f>AI158+AL158</f>
        <v>343</v>
      </c>
      <c r="AN158" s="157">
        <v>0</v>
      </c>
      <c r="AO158" s="262">
        <f>AM158+AN158</f>
        <v>343</v>
      </c>
      <c r="AP158" s="138">
        <v>0</v>
      </c>
      <c r="AQ158" s="85">
        <f>AO158+AP158</f>
        <v>343</v>
      </c>
      <c r="AR158" s="214">
        <v>0</v>
      </c>
      <c r="AS158" s="41">
        <f>SUM(AQ158:AR158)</f>
        <v>343</v>
      </c>
      <c r="AT158" s="85">
        <v>524</v>
      </c>
      <c r="AU158" s="157">
        <v>0</v>
      </c>
      <c r="AV158" s="138">
        <v>343</v>
      </c>
      <c r="AW158" s="157">
        <v>0</v>
      </c>
      <c r="AX158" s="138">
        <f>SUM(AV158:AW158)</f>
        <v>343</v>
      </c>
      <c r="AY158" s="157">
        <v>0</v>
      </c>
      <c r="AZ158" s="138">
        <f>SUM(AX158:AY158)</f>
        <v>343</v>
      </c>
      <c r="BA158" s="157">
        <v>713</v>
      </c>
      <c r="BB158" s="138">
        <v>350</v>
      </c>
      <c r="BC158" s="214">
        <f>AZ158+BB158</f>
        <v>693</v>
      </c>
      <c r="BD158" s="214">
        <v>761</v>
      </c>
      <c r="BE158" s="160">
        <f>BD158/BC158*100</f>
        <v>109.81240981240981</v>
      </c>
      <c r="BF158" s="214">
        <v>660</v>
      </c>
    </row>
    <row r="159" spans="1:58" ht="12.75">
      <c r="A159" s="182">
        <v>89</v>
      </c>
      <c r="B159" s="8" t="s">
        <v>235</v>
      </c>
      <c r="C159" s="202">
        <v>82</v>
      </c>
      <c r="D159" s="56"/>
      <c r="E159" s="101" t="s">
        <v>237</v>
      </c>
      <c r="F159" s="141">
        <v>0</v>
      </c>
      <c r="G159" s="39">
        <v>0</v>
      </c>
      <c r="H159" s="6">
        <v>0</v>
      </c>
      <c r="I159" s="198"/>
      <c r="J159" s="214">
        <v>0</v>
      </c>
      <c r="K159" s="85">
        <v>787</v>
      </c>
      <c r="L159" s="214">
        <v>0</v>
      </c>
      <c r="M159" s="85">
        <f>K159+L159</f>
        <v>787</v>
      </c>
      <c r="N159" s="85">
        <v>0</v>
      </c>
      <c r="O159" s="214">
        <f>M159+N159</f>
        <v>787</v>
      </c>
      <c r="P159" s="85">
        <v>0</v>
      </c>
      <c r="Q159" s="85">
        <f>O159+P159</f>
        <v>787</v>
      </c>
      <c r="R159" s="85">
        <v>0</v>
      </c>
      <c r="S159" s="85">
        <f>Q159+R159</f>
        <v>787</v>
      </c>
      <c r="T159" s="85">
        <v>787</v>
      </c>
      <c r="U159" s="85">
        <v>787</v>
      </c>
      <c r="V159" s="85">
        <v>0</v>
      </c>
      <c r="W159" s="85">
        <f>S159+V159</f>
        <v>787</v>
      </c>
      <c r="X159" s="85">
        <v>787</v>
      </c>
      <c r="Y159" s="85">
        <v>0</v>
      </c>
      <c r="Z159" s="85">
        <f>W159+Y159</f>
        <v>787</v>
      </c>
      <c r="AA159" s="85">
        <v>0</v>
      </c>
      <c r="AB159" s="85">
        <f>Z159+AA159</f>
        <v>787</v>
      </c>
      <c r="AC159" s="138">
        <v>787</v>
      </c>
      <c r="AD159" s="159">
        <f>AC159/AB159*100</f>
        <v>100</v>
      </c>
      <c r="AE159" s="17">
        <f>AB159*1.04</f>
        <v>818.48</v>
      </c>
      <c r="AF159" s="85">
        <v>0</v>
      </c>
      <c r="AG159" s="214">
        <v>0</v>
      </c>
      <c r="AH159" s="197">
        <v>0</v>
      </c>
      <c r="AI159" s="85">
        <f>AG159+AH159</f>
        <v>0</v>
      </c>
      <c r="AJ159" s="85">
        <v>0</v>
      </c>
      <c r="AK159" s="85">
        <f>AI159+AJ159</f>
        <v>0</v>
      </c>
      <c r="AL159" s="157">
        <v>0</v>
      </c>
      <c r="AM159" s="138">
        <f>AI159+AL159</f>
        <v>0</v>
      </c>
      <c r="AN159" s="157">
        <v>0</v>
      </c>
      <c r="AO159" s="262">
        <f>AM159+AN159</f>
        <v>0</v>
      </c>
      <c r="AP159" s="138">
        <v>0</v>
      </c>
      <c r="AQ159" s="85">
        <f>AO159+AP159</f>
        <v>0</v>
      </c>
      <c r="AR159" s="214">
        <v>0</v>
      </c>
      <c r="AS159" s="41">
        <f>SUM(AQ159:AR159)</f>
        <v>0</v>
      </c>
      <c r="AT159" s="85">
        <v>0</v>
      </c>
      <c r="AU159" s="157">
        <v>0</v>
      </c>
      <c r="AV159" s="138">
        <v>0</v>
      </c>
      <c r="AW159" s="157">
        <v>0</v>
      </c>
      <c r="AX159" s="138">
        <f>SUM(AV159:AW159)</f>
        <v>0</v>
      </c>
      <c r="AY159" s="157">
        <v>0</v>
      </c>
      <c r="AZ159" s="138">
        <f>SUM(AX159:AY159)</f>
        <v>0</v>
      </c>
      <c r="BA159" s="157">
        <v>0</v>
      </c>
      <c r="BB159" s="138">
        <v>0</v>
      </c>
      <c r="BC159" s="214">
        <f>AZ159+BB159</f>
        <v>0</v>
      </c>
      <c r="BD159" s="214">
        <v>0</v>
      </c>
      <c r="BE159" s="160">
        <v>0</v>
      </c>
      <c r="BF159" s="214">
        <v>0</v>
      </c>
    </row>
    <row r="160" spans="1:58" ht="15" customHeight="1">
      <c r="A160" s="182">
        <v>90</v>
      </c>
      <c r="B160" s="8" t="s">
        <v>251</v>
      </c>
      <c r="C160" s="202">
        <v>83</v>
      </c>
      <c r="D160" s="56" t="s">
        <v>252</v>
      </c>
      <c r="E160" s="101" t="s">
        <v>254</v>
      </c>
      <c r="F160" s="141">
        <v>9447.9</v>
      </c>
      <c r="G160" s="39">
        <v>8138</v>
      </c>
      <c r="H160" s="6">
        <v>3206.74</v>
      </c>
      <c r="I160" s="144">
        <v>12875000</v>
      </c>
      <c r="J160" s="214">
        <v>3684.4</v>
      </c>
      <c r="K160" s="85">
        <v>5000</v>
      </c>
      <c r="L160" s="214">
        <v>0</v>
      </c>
      <c r="M160" s="85">
        <f>K160+L160</f>
        <v>5000</v>
      </c>
      <c r="N160" s="85">
        <v>0</v>
      </c>
      <c r="O160" s="214">
        <f>M160+N160</f>
        <v>5000</v>
      </c>
      <c r="P160" s="85">
        <v>0</v>
      </c>
      <c r="Q160" s="85">
        <f>O160+P160</f>
        <v>5000</v>
      </c>
      <c r="R160" s="85">
        <v>0</v>
      </c>
      <c r="S160" s="85">
        <f>Q160+R160</f>
        <v>5000</v>
      </c>
      <c r="T160" s="85">
        <v>1061</v>
      </c>
      <c r="U160" s="85">
        <v>1076</v>
      </c>
      <c r="V160" s="85">
        <v>-3500</v>
      </c>
      <c r="W160" s="85">
        <f>S160+V160</f>
        <v>1500</v>
      </c>
      <c r="X160" s="85">
        <v>1425</v>
      </c>
      <c r="Y160" s="85">
        <v>0</v>
      </c>
      <c r="Z160" s="85">
        <f>W160+Y160</f>
        <v>1500</v>
      </c>
      <c r="AA160" s="85">
        <v>0</v>
      </c>
      <c r="AB160" s="85">
        <f>Z160+AA160</f>
        <v>1500</v>
      </c>
      <c r="AC160" s="138">
        <v>1850</v>
      </c>
      <c r="AD160" s="159">
        <f>AC160/AB160*100</f>
        <v>123.33333333333334</v>
      </c>
      <c r="AE160" s="17">
        <f>AB160*1.04</f>
        <v>1560</v>
      </c>
      <c r="AF160" s="85">
        <v>600</v>
      </c>
      <c r="AG160" s="214">
        <v>6000</v>
      </c>
      <c r="AH160" s="197">
        <v>0</v>
      </c>
      <c r="AI160" s="85">
        <f>AG160+AH160</f>
        <v>6000</v>
      </c>
      <c r="AJ160" s="85">
        <v>0</v>
      </c>
      <c r="AK160" s="85">
        <f>AI160+AJ160</f>
        <v>6000</v>
      </c>
      <c r="AL160" s="157">
        <v>0</v>
      </c>
      <c r="AM160" s="138">
        <f>AI160+AL160</f>
        <v>6000</v>
      </c>
      <c r="AN160" s="157">
        <v>0</v>
      </c>
      <c r="AO160" s="262">
        <f>AM160+AN160</f>
        <v>6000</v>
      </c>
      <c r="AP160" s="138">
        <v>0</v>
      </c>
      <c r="AQ160" s="85">
        <f>AO160+AP160</f>
        <v>6000</v>
      </c>
      <c r="AR160" s="214">
        <v>0</v>
      </c>
      <c r="AS160" s="41">
        <f>SUM(AQ160:AR160)</f>
        <v>6000</v>
      </c>
      <c r="AT160" s="85">
        <v>2644</v>
      </c>
      <c r="AU160" s="157">
        <v>0</v>
      </c>
      <c r="AV160" s="138">
        <v>6000</v>
      </c>
      <c r="AW160" s="157">
        <v>0</v>
      </c>
      <c r="AX160" s="138">
        <f>SUM(AV160:AW160)</f>
        <v>6000</v>
      </c>
      <c r="AY160" s="157">
        <v>0</v>
      </c>
      <c r="AZ160" s="138">
        <f>SUM(AX160:AY160)</f>
        <v>6000</v>
      </c>
      <c r="BA160" s="157">
        <v>2878</v>
      </c>
      <c r="BB160" s="138">
        <v>-3000</v>
      </c>
      <c r="BC160" s="214">
        <f>AZ160+BB160</f>
        <v>3000</v>
      </c>
      <c r="BD160" s="214">
        <v>2962</v>
      </c>
      <c r="BE160" s="160">
        <f>BD160/BC160*100</f>
        <v>98.73333333333333</v>
      </c>
      <c r="BF160" s="214">
        <v>5500</v>
      </c>
    </row>
    <row r="161" spans="1:58" ht="0.75" customHeight="1" hidden="1">
      <c r="A161" s="182"/>
      <c r="B161" s="227" t="s">
        <v>268</v>
      </c>
      <c r="C161" s="202"/>
      <c r="D161" s="56"/>
      <c r="E161" s="101" t="s">
        <v>270</v>
      </c>
      <c r="F161" s="141"/>
      <c r="G161" s="39"/>
      <c r="H161" s="6">
        <v>1000</v>
      </c>
      <c r="I161" s="144"/>
      <c r="J161" s="214"/>
      <c r="K161" s="85"/>
      <c r="L161" s="214"/>
      <c r="M161" s="85"/>
      <c r="N161" s="85"/>
      <c r="O161" s="214"/>
      <c r="P161" s="85"/>
      <c r="Q161" s="259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138"/>
      <c r="AD161" s="159" t="e">
        <f>AC161/AB161*100</f>
        <v>#DIV/0!</v>
      </c>
      <c r="AE161" s="17">
        <f>AB161*1.04</f>
        <v>0</v>
      </c>
      <c r="AF161" s="85"/>
      <c r="AG161" s="214"/>
      <c r="AH161" s="197"/>
      <c r="AI161" s="259"/>
      <c r="AJ161" s="259"/>
      <c r="AK161" s="259"/>
      <c r="AL161" s="157"/>
      <c r="AM161" s="138">
        <f>AI161+AL161</f>
        <v>0</v>
      </c>
      <c r="AN161" s="157"/>
      <c r="AO161" s="262"/>
      <c r="AP161" s="138"/>
      <c r="AQ161" s="85"/>
      <c r="AR161" s="214"/>
      <c r="AS161" s="41"/>
      <c r="AT161" s="85"/>
      <c r="AU161" s="157"/>
      <c r="AV161" s="138"/>
      <c r="AW161" s="157"/>
      <c r="AX161" s="138"/>
      <c r="AY161" s="157"/>
      <c r="AZ161" s="138"/>
      <c r="BA161" s="157"/>
      <c r="BB161" s="138"/>
      <c r="BC161" s="214"/>
      <c r="BD161" s="214"/>
      <c r="BE161" s="160" t="e">
        <f>BD161/BC161*100</f>
        <v>#DIV/0!</v>
      </c>
      <c r="BF161" s="214"/>
    </row>
    <row r="162" spans="1:58" ht="12.75" customHeight="1" hidden="1">
      <c r="A162" s="182"/>
      <c r="B162" s="227" t="s">
        <v>282</v>
      </c>
      <c r="C162" s="202"/>
      <c r="D162" s="56"/>
      <c r="E162" s="101" t="s">
        <v>284</v>
      </c>
      <c r="F162" s="141"/>
      <c r="G162" s="39"/>
      <c r="H162" s="6">
        <v>4000</v>
      </c>
      <c r="I162" s="144"/>
      <c r="J162" s="214"/>
      <c r="K162" s="85"/>
      <c r="L162" s="214"/>
      <c r="M162" s="85"/>
      <c r="N162" s="85"/>
      <c r="O162" s="214"/>
      <c r="P162" s="85"/>
      <c r="Q162" s="259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138"/>
      <c r="AD162" s="159" t="e">
        <f>AC162/AB162*100</f>
        <v>#DIV/0!</v>
      </c>
      <c r="AE162" s="17">
        <f>AB162*1.04</f>
        <v>0</v>
      </c>
      <c r="AF162" s="85"/>
      <c r="AG162" s="214"/>
      <c r="AH162" s="197"/>
      <c r="AI162" s="259"/>
      <c r="AJ162" s="259"/>
      <c r="AK162" s="259"/>
      <c r="AL162" s="157"/>
      <c r="AM162" s="138">
        <f>AI162+AL162</f>
        <v>0</v>
      </c>
      <c r="AN162" s="157"/>
      <c r="AO162" s="262"/>
      <c r="AP162" s="138"/>
      <c r="AQ162" s="85"/>
      <c r="AR162" s="214"/>
      <c r="AS162" s="41"/>
      <c r="AT162" s="85"/>
      <c r="AU162" s="157"/>
      <c r="AV162" s="138"/>
      <c r="AW162" s="157"/>
      <c r="AX162" s="138"/>
      <c r="AY162" s="157"/>
      <c r="AZ162" s="138"/>
      <c r="BA162" s="157"/>
      <c r="BB162" s="138"/>
      <c r="BC162" s="214"/>
      <c r="BD162" s="214"/>
      <c r="BE162" s="160" t="e">
        <f>BD162/BC162*100</f>
        <v>#DIV/0!</v>
      </c>
      <c r="BF162" s="214"/>
    </row>
    <row r="163" spans="1:58" ht="12.75" customHeight="1" hidden="1">
      <c r="A163" s="182"/>
      <c r="B163" s="227" t="s">
        <v>298</v>
      </c>
      <c r="C163" s="202"/>
      <c r="D163" s="56"/>
      <c r="E163" s="101" t="s">
        <v>300</v>
      </c>
      <c r="F163" s="141"/>
      <c r="G163" s="39"/>
      <c r="H163" s="6">
        <v>4000</v>
      </c>
      <c r="I163" s="144"/>
      <c r="J163" s="214"/>
      <c r="K163" s="85"/>
      <c r="L163" s="214"/>
      <c r="M163" s="85"/>
      <c r="N163" s="85"/>
      <c r="O163" s="214"/>
      <c r="P163" s="85"/>
      <c r="Q163" s="259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138"/>
      <c r="AD163" s="159" t="e">
        <f>AC163/AB163*100</f>
        <v>#DIV/0!</v>
      </c>
      <c r="AE163" s="17">
        <f>AB163*1.04</f>
        <v>0</v>
      </c>
      <c r="AF163" s="85"/>
      <c r="AG163" s="214"/>
      <c r="AH163" s="197"/>
      <c r="AI163" s="259"/>
      <c r="AJ163" s="259"/>
      <c r="AK163" s="259"/>
      <c r="AL163" s="157"/>
      <c r="AM163" s="138">
        <f>AI163+AL163</f>
        <v>0</v>
      </c>
      <c r="AN163" s="157"/>
      <c r="AO163" s="262"/>
      <c r="AP163" s="138"/>
      <c r="AQ163" s="85"/>
      <c r="AR163" s="214"/>
      <c r="AS163" s="41"/>
      <c r="AT163" s="85"/>
      <c r="AU163" s="157"/>
      <c r="AV163" s="138"/>
      <c r="AW163" s="157"/>
      <c r="AX163" s="138"/>
      <c r="AY163" s="157"/>
      <c r="AZ163" s="138"/>
      <c r="BA163" s="157"/>
      <c r="BB163" s="138"/>
      <c r="BC163" s="214"/>
      <c r="BD163" s="214"/>
      <c r="BE163" s="160" t="e">
        <f>BD163/BC163*100</f>
        <v>#DIV/0!</v>
      </c>
      <c r="BF163" s="214"/>
    </row>
    <row r="164" spans="1:58" ht="12.75">
      <c r="A164" s="182">
        <v>91</v>
      </c>
      <c r="B164" s="158" t="s">
        <v>314</v>
      </c>
      <c r="C164" s="202"/>
      <c r="D164" s="56"/>
      <c r="E164" s="101"/>
      <c r="F164" s="141"/>
      <c r="G164" s="39"/>
      <c r="H164" s="218">
        <f>H165</f>
        <v>0</v>
      </c>
      <c r="I164" s="142">
        <f>I165</f>
        <v>0</v>
      </c>
      <c r="J164" s="142">
        <f>J165</f>
        <v>0</v>
      </c>
      <c r="K164" s="2">
        <f>K165</f>
        <v>0</v>
      </c>
      <c r="L164" s="246">
        <f>L165</f>
        <v>0</v>
      </c>
      <c r="M164" s="99">
        <f>M165</f>
        <v>0</v>
      </c>
      <c r="N164" s="99">
        <f>N165</f>
        <v>0</v>
      </c>
      <c r="O164" s="246">
        <f>O165</f>
        <v>0</v>
      </c>
      <c r="P164" s="99">
        <f>P165</f>
        <v>0</v>
      </c>
      <c r="Q164" s="99">
        <f>Q165</f>
        <v>0</v>
      </c>
      <c r="R164" s="99">
        <f>R165</f>
        <v>0</v>
      </c>
      <c r="S164" s="99">
        <f>S165</f>
        <v>0</v>
      </c>
      <c r="T164" s="99">
        <f>T165</f>
        <v>0</v>
      </c>
      <c r="U164" s="99">
        <f>U165</f>
        <v>0</v>
      </c>
      <c r="V164" s="99">
        <f>V165</f>
        <v>0</v>
      </c>
      <c r="W164" s="99">
        <f>W165</f>
        <v>0</v>
      </c>
      <c r="X164" s="99">
        <f>X165</f>
        <v>0</v>
      </c>
      <c r="Y164" s="99">
        <f>Y165</f>
        <v>0</v>
      </c>
      <c r="Z164" s="99">
        <f>Z165</f>
        <v>0</v>
      </c>
      <c r="AA164" s="99">
        <f>AA165</f>
        <v>0</v>
      </c>
      <c r="AB164" s="99">
        <f>AB165</f>
        <v>0</v>
      </c>
      <c r="AC164" s="99">
        <f>AC165</f>
        <v>2947</v>
      </c>
      <c r="AD164" s="159"/>
      <c r="AE164" s="17">
        <f>AB164*1.04</f>
        <v>0</v>
      </c>
      <c r="AF164" s="99">
        <f>AF165</f>
        <v>0</v>
      </c>
      <c r="AG164" s="246">
        <f>AG165</f>
        <v>77</v>
      </c>
      <c r="AH164" s="246">
        <f>AH165</f>
        <v>0</v>
      </c>
      <c r="AI164" s="99">
        <f>AI165</f>
        <v>77</v>
      </c>
      <c r="AJ164" s="99">
        <f>AJ165</f>
        <v>0</v>
      </c>
      <c r="AK164" s="99">
        <f>AK165</f>
        <v>77</v>
      </c>
      <c r="AL164" s="99">
        <f>AL165</f>
        <v>0</v>
      </c>
      <c r="AM164" s="99">
        <f>AM165</f>
        <v>77</v>
      </c>
      <c r="AN164" s="99">
        <f>AN165</f>
        <v>0</v>
      </c>
      <c r="AO164" s="99">
        <f>AO165</f>
        <v>77</v>
      </c>
      <c r="AP164" s="99">
        <f>AP165</f>
        <v>0</v>
      </c>
      <c r="AQ164" s="99">
        <f>AQ165</f>
        <v>77</v>
      </c>
      <c r="AR164" s="99">
        <f>AR165</f>
        <v>0</v>
      </c>
      <c r="AS164" s="99">
        <f>AS165</f>
        <v>77</v>
      </c>
      <c r="AT164" s="99">
        <f>AT165</f>
        <v>0</v>
      </c>
      <c r="AU164" s="99">
        <f>AU165</f>
        <v>0</v>
      </c>
      <c r="AV164" s="99">
        <f>AV165</f>
        <v>77</v>
      </c>
      <c r="AW164" s="99">
        <f>AW165</f>
        <v>0</v>
      </c>
      <c r="AX164" s="99">
        <f>AX165</f>
        <v>77</v>
      </c>
      <c r="AY164" s="99">
        <f>AY165</f>
        <v>0</v>
      </c>
      <c r="AZ164" s="99">
        <f>AZ165</f>
        <v>77</v>
      </c>
      <c r="BA164" s="99">
        <f>BA165</f>
        <v>6</v>
      </c>
      <c r="BB164" s="99">
        <f>BB165</f>
        <v>123</v>
      </c>
      <c r="BC164" s="246">
        <f>BC165</f>
        <v>200</v>
      </c>
      <c r="BD164" s="246">
        <f>BD165</f>
        <v>2944</v>
      </c>
      <c r="BE164" s="199">
        <f>BE165</f>
        <v>25</v>
      </c>
      <c r="BF164" s="246">
        <f>BF165</f>
        <v>1986</v>
      </c>
    </row>
    <row r="165" spans="1:58" ht="12.75">
      <c r="A165" s="182">
        <v>92</v>
      </c>
      <c r="B165" s="158" t="s">
        <v>328</v>
      </c>
      <c r="C165" s="202"/>
      <c r="D165" s="56"/>
      <c r="E165" s="101">
        <v>40.02</v>
      </c>
      <c r="F165" s="141"/>
      <c r="G165" s="39"/>
      <c r="H165" s="218">
        <f>H166+H167+H168+H169+H170</f>
        <v>0</v>
      </c>
      <c r="I165" s="142">
        <f>I166+I167+I168+I169+I170</f>
        <v>0</v>
      </c>
      <c r="J165" s="142">
        <f>J166+J167+J168+J169+J170</f>
        <v>0</v>
      </c>
      <c r="K165" s="2">
        <f>K166+K167+K168+K169+K170</f>
        <v>0</v>
      </c>
      <c r="L165" s="246">
        <f>L166+L167+L168+L169+L170</f>
        <v>0</v>
      </c>
      <c r="M165" s="99">
        <f>M166+M167+M168+M169+M170</f>
        <v>0</v>
      </c>
      <c r="N165" s="99">
        <f>N166+N167+N168+N169+N170</f>
        <v>0</v>
      </c>
      <c r="O165" s="246">
        <f>O166+O167+O168+O169+O170</f>
        <v>0</v>
      </c>
      <c r="P165" s="99">
        <f>P166+P167+P168+P169+P170</f>
        <v>0</v>
      </c>
      <c r="Q165" s="99">
        <f>Q166+Q167+Q168+Q169+Q170</f>
        <v>0</v>
      </c>
      <c r="R165" s="99">
        <f>R166+R167+R168+R169+R170</f>
        <v>0</v>
      </c>
      <c r="S165" s="99">
        <f>S166+S167+S168+S169+S170</f>
        <v>0</v>
      </c>
      <c r="T165" s="99">
        <f>T166+T167+T168+T169+T170</f>
        <v>0</v>
      </c>
      <c r="U165" s="99">
        <f>U166+U167+U168+U169+U170</f>
        <v>0</v>
      </c>
      <c r="V165" s="99">
        <f>V166+V167+V168+V169+V170</f>
        <v>0</v>
      </c>
      <c r="W165" s="99">
        <f>W166+W167+W168+W169+W170</f>
        <v>0</v>
      </c>
      <c r="X165" s="99">
        <f>X166+X167+X168+X169+X170</f>
        <v>0</v>
      </c>
      <c r="Y165" s="99">
        <f>Y166+Y167+Y168+Y169+Y170</f>
        <v>0</v>
      </c>
      <c r="Z165" s="99">
        <f>Z166+Z167+Z168+Z169+Z170</f>
        <v>0</v>
      </c>
      <c r="AA165" s="99">
        <f>AA166+AA167+AA168+AA169+AA170</f>
        <v>0</v>
      </c>
      <c r="AB165" s="99">
        <f>AB166+AB167+AB168+AB169+AB170</f>
        <v>0</v>
      </c>
      <c r="AC165" s="99">
        <f>AC166+AC167+AC168+AC169+AC170</f>
        <v>2947</v>
      </c>
      <c r="AD165" s="159"/>
      <c r="AE165" s="17">
        <f>AB165*1.04</f>
        <v>0</v>
      </c>
      <c r="AF165" s="99">
        <f>AF166+AF167+AF168+AF169+AF170</f>
        <v>0</v>
      </c>
      <c r="AG165" s="246">
        <f>AG166+AG167+AG168+AG169+AG170</f>
        <v>77</v>
      </c>
      <c r="AH165" s="246">
        <f>AH166+AH167+AH168+AH169+AH170</f>
        <v>0</v>
      </c>
      <c r="AI165" s="99">
        <f>AI166+AI167+AI168+AI169+AI170</f>
        <v>77</v>
      </c>
      <c r="AJ165" s="99">
        <f>AJ166+AJ167+AJ168+AJ169+AJ170</f>
        <v>0</v>
      </c>
      <c r="AK165" s="99">
        <f>AK166+AK167+AK168+AK169+AK170</f>
        <v>77</v>
      </c>
      <c r="AL165" s="99">
        <f>AL166+AL167+AL168+AL169+AL170</f>
        <v>0</v>
      </c>
      <c r="AM165" s="99">
        <f>AM166+AM167+AM168+AM169+AM170</f>
        <v>77</v>
      </c>
      <c r="AN165" s="99">
        <f>AN166+AN167+AN168+AN169+AN170</f>
        <v>0</v>
      </c>
      <c r="AO165" s="99">
        <f>AO166+AO167+AO168+AO169+AO170</f>
        <v>77</v>
      </c>
      <c r="AP165" s="99">
        <f>AP166+AP167+AP168+AP169+AP170</f>
        <v>0</v>
      </c>
      <c r="AQ165" s="99">
        <f>AQ166+AQ167+AQ168+AQ169+AQ170</f>
        <v>77</v>
      </c>
      <c r="AR165" s="99">
        <f>AR166+AR167+AR168+AR169+AR170</f>
        <v>0</v>
      </c>
      <c r="AS165" s="99">
        <f>AS166+AS167+AS168+AS169+AS170</f>
        <v>77</v>
      </c>
      <c r="AT165" s="99">
        <f>AT166+AT167+AT168+AT169+AT170</f>
        <v>0</v>
      </c>
      <c r="AU165" s="99">
        <f>AU166+AU167+AU168+AU169+AU170</f>
        <v>0</v>
      </c>
      <c r="AV165" s="99">
        <f>AV166+AV167+AV168+AV169+AV170</f>
        <v>77</v>
      </c>
      <c r="AW165" s="99">
        <f>AW166+AW167+AW168+AW169+AW170</f>
        <v>0</v>
      </c>
      <c r="AX165" s="99">
        <f>AX166+AX167+AX168+AX169+AX170</f>
        <v>77</v>
      </c>
      <c r="AY165" s="99">
        <f>AY166+AY167+AY168+AY169+AY170</f>
        <v>0</v>
      </c>
      <c r="AZ165" s="99">
        <f>AZ166+AZ167+AZ168+AZ169+AZ170</f>
        <v>77</v>
      </c>
      <c r="BA165" s="99">
        <f>BA166+BA167+BA168+BA169+BA170</f>
        <v>6</v>
      </c>
      <c r="BB165" s="99">
        <f>BB166+BB167+BB168+BB169+BB170</f>
        <v>123</v>
      </c>
      <c r="BC165" s="246">
        <f>BC166+BC167+BC168+BC169+BC170</f>
        <v>200</v>
      </c>
      <c r="BD165" s="246">
        <f>BD166+BD167+BD168+BD169+BD170</f>
        <v>2944</v>
      </c>
      <c r="BE165" s="199">
        <f>BE166+BE167+BE168+BE169+BE170</f>
        <v>25</v>
      </c>
      <c r="BF165" s="246">
        <f>BF166+BF167+BF168+BF169+BF170</f>
        <v>1986</v>
      </c>
    </row>
    <row r="166" spans="1:58" ht="25.5">
      <c r="A166" s="182">
        <v>93</v>
      </c>
      <c r="B166" s="8" t="s">
        <v>344</v>
      </c>
      <c r="C166" s="202"/>
      <c r="D166" s="56"/>
      <c r="E166" s="101" t="s">
        <v>346</v>
      </c>
      <c r="F166" s="141"/>
      <c r="G166" s="39"/>
      <c r="H166" s="6">
        <v>0</v>
      </c>
      <c r="I166" s="144"/>
      <c r="J166" s="214">
        <v>0</v>
      </c>
      <c r="K166" s="85">
        <v>0</v>
      </c>
      <c r="L166" s="214">
        <v>0</v>
      </c>
      <c r="M166" s="85">
        <f>K166+L166</f>
        <v>0</v>
      </c>
      <c r="N166" s="85">
        <v>0</v>
      </c>
      <c r="O166" s="214">
        <f>M166+N166</f>
        <v>0</v>
      </c>
      <c r="P166" s="85">
        <v>0</v>
      </c>
      <c r="Q166" s="85">
        <f>O166+P166</f>
        <v>0</v>
      </c>
      <c r="R166" s="85">
        <v>0</v>
      </c>
      <c r="S166" s="85">
        <f>Q166+R166</f>
        <v>0</v>
      </c>
      <c r="T166" s="85">
        <v>0</v>
      </c>
      <c r="U166" s="85">
        <v>0</v>
      </c>
      <c r="V166" s="85">
        <v>0</v>
      </c>
      <c r="W166" s="85">
        <f>S166+V166</f>
        <v>0</v>
      </c>
      <c r="X166" s="85">
        <v>0</v>
      </c>
      <c r="Y166" s="85">
        <v>0</v>
      </c>
      <c r="Z166" s="85">
        <f>W166+Y166</f>
        <v>0</v>
      </c>
      <c r="AA166" s="85">
        <v>0</v>
      </c>
      <c r="AB166" s="85">
        <f>Z166+AA166</f>
        <v>0</v>
      </c>
      <c r="AC166" s="138">
        <v>0</v>
      </c>
      <c r="AD166" s="159"/>
      <c r="AE166" s="17">
        <f>AB166*1.04</f>
        <v>0</v>
      </c>
      <c r="AF166" s="85">
        <v>0</v>
      </c>
      <c r="AG166" s="214">
        <v>77</v>
      </c>
      <c r="AH166" s="197">
        <v>0</v>
      </c>
      <c r="AI166" s="85">
        <f>AG166+AH166</f>
        <v>77</v>
      </c>
      <c r="AJ166" s="85">
        <v>0</v>
      </c>
      <c r="AK166" s="85">
        <f>AI166+AJ166</f>
        <v>77</v>
      </c>
      <c r="AL166" s="157">
        <v>0</v>
      </c>
      <c r="AM166" s="138">
        <f>AI166+AL166</f>
        <v>77</v>
      </c>
      <c r="AN166" s="157">
        <v>0</v>
      </c>
      <c r="AO166" s="262">
        <f>AM166+AN166</f>
        <v>77</v>
      </c>
      <c r="AP166" s="138">
        <v>0</v>
      </c>
      <c r="AQ166" s="85">
        <f>AO166+AP166</f>
        <v>77</v>
      </c>
      <c r="AR166" s="214">
        <v>0</v>
      </c>
      <c r="AS166" s="41">
        <f>SUM(AQ166:AR166)</f>
        <v>77</v>
      </c>
      <c r="AT166" s="85">
        <v>0</v>
      </c>
      <c r="AU166" s="157">
        <v>0</v>
      </c>
      <c r="AV166" s="138">
        <v>77</v>
      </c>
      <c r="AW166" s="157">
        <v>0</v>
      </c>
      <c r="AX166" s="138">
        <f>SUM(AV166:AW166)</f>
        <v>77</v>
      </c>
      <c r="AY166" s="157">
        <v>0</v>
      </c>
      <c r="AZ166" s="138">
        <f>SUM(AX166:AY166)</f>
        <v>77</v>
      </c>
      <c r="BA166" s="157">
        <v>6</v>
      </c>
      <c r="BB166" s="138">
        <v>123</v>
      </c>
      <c r="BC166" s="214">
        <f>AZ166+BB166</f>
        <v>200</v>
      </c>
      <c r="BD166" s="214">
        <v>50</v>
      </c>
      <c r="BE166" s="160">
        <f>BD166/BC166*100</f>
        <v>25</v>
      </c>
      <c r="BF166" s="214">
        <v>150</v>
      </c>
    </row>
    <row r="167" spans="1:58" ht="12.75">
      <c r="A167" s="182">
        <v>94</v>
      </c>
      <c r="B167" s="8" t="s">
        <v>360</v>
      </c>
      <c r="C167" s="202"/>
      <c r="D167" s="56"/>
      <c r="E167" s="101" t="s">
        <v>362</v>
      </c>
      <c r="F167" s="141"/>
      <c r="G167" s="39"/>
      <c r="H167" s="6">
        <v>0</v>
      </c>
      <c r="I167" s="144"/>
      <c r="J167" s="214">
        <v>0</v>
      </c>
      <c r="K167" s="85">
        <v>0</v>
      </c>
      <c r="L167" s="214">
        <v>0</v>
      </c>
      <c r="M167" s="85">
        <f>K167+L167</f>
        <v>0</v>
      </c>
      <c r="N167" s="85">
        <v>0</v>
      </c>
      <c r="O167" s="214">
        <f>M167+N167</f>
        <v>0</v>
      </c>
      <c r="P167" s="85">
        <v>0</v>
      </c>
      <c r="Q167" s="85">
        <f>O167+P167</f>
        <v>0</v>
      </c>
      <c r="R167" s="85">
        <v>0</v>
      </c>
      <c r="S167" s="85">
        <f>Q167+R167</f>
        <v>0</v>
      </c>
      <c r="T167" s="85">
        <v>0</v>
      </c>
      <c r="U167" s="85">
        <v>0</v>
      </c>
      <c r="V167" s="85">
        <v>0</v>
      </c>
      <c r="W167" s="85">
        <f>S167+V167</f>
        <v>0</v>
      </c>
      <c r="X167" s="85">
        <v>0</v>
      </c>
      <c r="Y167" s="85">
        <v>0</v>
      </c>
      <c r="Z167" s="85">
        <f>W167+Y167</f>
        <v>0</v>
      </c>
      <c r="AA167" s="85">
        <v>0</v>
      </c>
      <c r="AB167" s="85">
        <f>Z167+AA167</f>
        <v>0</v>
      </c>
      <c r="AC167" s="138">
        <v>0</v>
      </c>
      <c r="AD167" s="159"/>
      <c r="AE167" s="17">
        <f>AB167*1.04</f>
        <v>0</v>
      </c>
      <c r="AF167" s="85">
        <v>0</v>
      </c>
      <c r="AG167" s="214">
        <v>0</v>
      </c>
      <c r="AH167" s="197">
        <v>0</v>
      </c>
      <c r="AI167" s="85">
        <f>AG167+AH167</f>
        <v>0</v>
      </c>
      <c r="AJ167" s="85">
        <v>0</v>
      </c>
      <c r="AK167" s="85">
        <f>AI167+AJ167</f>
        <v>0</v>
      </c>
      <c r="AL167" s="157">
        <v>0</v>
      </c>
      <c r="AM167" s="138">
        <f>AI167+AL167</f>
        <v>0</v>
      </c>
      <c r="AN167" s="157">
        <v>0</v>
      </c>
      <c r="AO167" s="262">
        <f>AM167+AN167</f>
        <v>0</v>
      </c>
      <c r="AP167" s="138">
        <v>0</v>
      </c>
      <c r="AQ167" s="85">
        <f>AO167+AP167</f>
        <v>0</v>
      </c>
      <c r="AR167" s="214">
        <v>0</v>
      </c>
      <c r="AS167" s="41">
        <f>SUM(AQ167:AR167)</f>
        <v>0</v>
      </c>
      <c r="AT167" s="85">
        <v>0</v>
      </c>
      <c r="AU167" s="157">
        <v>0</v>
      </c>
      <c r="AV167" s="138">
        <v>0</v>
      </c>
      <c r="AW167" s="157">
        <v>0</v>
      </c>
      <c r="AX167" s="138">
        <v>0</v>
      </c>
      <c r="AY167" s="157">
        <v>0</v>
      </c>
      <c r="AZ167" s="138">
        <v>0</v>
      </c>
      <c r="BA167" s="157">
        <v>0</v>
      </c>
      <c r="BB167" s="138">
        <v>0</v>
      </c>
      <c r="BC167" s="214">
        <f>AZ167+BB167</f>
        <v>0</v>
      </c>
      <c r="BD167" s="214">
        <v>0</v>
      </c>
      <c r="BE167" s="160">
        <v>0</v>
      </c>
      <c r="BF167" s="214">
        <v>0</v>
      </c>
    </row>
    <row r="168" spans="1:58" ht="12.75">
      <c r="A168" s="182">
        <v>95</v>
      </c>
      <c r="B168" s="8" t="s">
        <v>377</v>
      </c>
      <c r="C168" s="202"/>
      <c r="D168" s="56"/>
      <c r="E168" s="101" t="s">
        <v>379</v>
      </c>
      <c r="F168" s="141"/>
      <c r="G168" s="39"/>
      <c r="H168" s="6"/>
      <c r="I168" s="144"/>
      <c r="J168" s="214">
        <v>0</v>
      </c>
      <c r="K168" s="85">
        <v>0</v>
      </c>
      <c r="L168" s="214">
        <v>0</v>
      </c>
      <c r="M168" s="85">
        <f>K168+L168</f>
        <v>0</v>
      </c>
      <c r="N168" s="85">
        <v>0</v>
      </c>
      <c r="O168" s="214">
        <f>M168+N168</f>
        <v>0</v>
      </c>
      <c r="P168" s="85">
        <v>0</v>
      </c>
      <c r="Q168" s="85">
        <f>O168+P168</f>
        <v>0</v>
      </c>
      <c r="R168" s="85">
        <v>0</v>
      </c>
      <c r="S168" s="85">
        <f>Q168+R168</f>
        <v>0</v>
      </c>
      <c r="T168" s="85">
        <v>0</v>
      </c>
      <c r="U168" s="85">
        <v>0</v>
      </c>
      <c r="V168" s="85">
        <v>0</v>
      </c>
      <c r="W168" s="85">
        <f>S168+V168</f>
        <v>0</v>
      </c>
      <c r="X168" s="85">
        <v>0</v>
      </c>
      <c r="Y168" s="85">
        <v>0</v>
      </c>
      <c r="Z168" s="85">
        <f>W168+Y168</f>
        <v>0</v>
      </c>
      <c r="AA168" s="85">
        <v>0</v>
      </c>
      <c r="AB168" s="85">
        <f>Z168+AA168</f>
        <v>0</v>
      </c>
      <c r="AC168" s="138">
        <v>0</v>
      </c>
      <c r="AD168" s="159"/>
      <c r="AE168" s="17">
        <f>AB168*1.04</f>
        <v>0</v>
      </c>
      <c r="AF168" s="85">
        <v>0</v>
      </c>
      <c r="AG168" s="214">
        <v>0</v>
      </c>
      <c r="AH168" s="197">
        <v>0</v>
      </c>
      <c r="AI168" s="85">
        <f>AG168+AH168</f>
        <v>0</v>
      </c>
      <c r="AJ168" s="85">
        <v>0</v>
      </c>
      <c r="AK168" s="85">
        <f>AI168+AJ168</f>
        <v>0</v>
      </c>
      <c r="AL168" s="157">
        <v>0</v>
      </c>
      <c r="AM168" s="138">
        <f>AI168+AL168</f>
        <v>0</v>
      </c>
      <c r="AN168" s="157">
        <v>0</v>
      </c>
      <c r="AO168" s="262">
        <f>AM168+AN168</f>
        <v>0</v>
      </c>
      <c r="AP168" s="138">
        <v>0</v>
      </c>
      <c r="AQ168" s="85">
        <f>AO168+AP168</f>
        <v>0</v>
      </c>
      <c r="AR168" s="214">
        <v>0</v>
      </c>
      <c r="AS168" s="41">
        <f>SUM(AQ168:AR168)</f>
        <v>0</v>
      </c>
      <c r="AT168" s="85">
        <v>0</v>
      </c>
      <c r="AU168" s="157">
        <v>0</v>
      </c>
      <c r="AV168" s="138">
        <v>0</v>
      </c>
      <c r="AW168" s="157">
        <v>0</v>
      </c>
      <c r="AX168" s="138">
        <v>0</v>
      </c>
      <c r="AY168" s="157">
        <v>0</v>
      </c>
      <c r="AZ168" s="138">
        <v>0</v>
      </c>
      <c r="BA168" s="157">
        <v>0</v>
      </c>
      <c r="BB168" s="138">
        <v>0</v>
      </c>
      <c r="BC168" s="214">
        <f>AZ168+BB168</f>
        <v>0</v>
      </c>
      <c r="BD168" s="214">
        <v>0</v>
      </c>
      <c r="BE168" s="160">
        <v>0</v>
      </c>
      <c r="BF168" s="214">
        <v>0</v>
      </c>
    </row>
    <row r="169" spans="1:58" ht="13.5">
      <c r="A169" s="271">
        <v>96</v>
      </c>
      <c r="B169" s="77" t="s">
        <v>394</v>
      </c>
      <c r="C169" s="93"/>
      <c r="D169" s="90"/>
      <c r="E169" s="164" t="s">
        <v>396</v>
      </c>
      <c r="F169" s="232"/>
      <c r="G169" s="110"/>
      <c r="H169" s="173"/>
      <c r="I169" s="165"/>
      <c r="J169" s="19">
        <v>0</v>
      </c>
      <c r="K169" s="54">
        <v>0</v>
      </c>
      <c r="L169" s="19">
        <v>0</v>
      </c>
      <c r="M169" s="54">
        <f>K169+L169</f>
        <v>0</v>
      </c>
      <c r="N169" s="54">
        <v>0</v>
      </c>
      <c r="O169" s="19">
        <f>M169+N169</f>
        <v>0</v>
      </c>
      <c r="P169" s="54">
        <v>0</v>
      </c>
      <c r="Q169" s="54">
        <f>O169+P169</f>
        <v>0</v>
      </c>
      <c r="R169" s="54">
        <v>0</v>
      </c>
      <c r="S169" s="54">
        <f>Q169+R169</f>
        <v>0</v>
      </c>
      <c r="T169" s="54">
        <v>0</v>
      </c>
      <c r="U169" s="54">
        <v>0</v>
      </c>
      <c r="V169" s="54">
        <v>0</v>
      </c>
      <c r="W169" s="54">
        <f>S169+V169</f>
        <v>0</v>
      </c>
      <c r="X169" s="54">
        <v>0</v>
      </c>
      <c r="Y169" s="54">
        <v>0</v>
      </c>
      <c r="Z169" s="54">
        <f>W169+Y169</f>
        <v>0</v>
      </c>
      <c r="AA169" s="54">
        <v>0</v>
      </c>
      <c r="AB169" s="54">
        <f>Z169+AA169</f>
        <v>0</v>
      </c>
      <c r="AC169" s="116">
        <v>2947</v>
      </c>
      <c r="AD169" s="236"/>
      <c r="AE169" s="161">
        <f>AB169*1.04</f>
        <v>0</v>
      </c>
      <c r="AF169" s="54">
        <v>0</v>
      </c>
      <c r="AG169" s="19">
        <v>0</v>
      </c>
      <c r="AH169" s="252">
        <v>0</v>
      </c>
      <c r="AI169" s="54">
        <f>AG169+AH169</f>
        <v>0</v>
      </c>
      <c r="AJ169" s="188">
        <v>0</v>
      </c>
      <c r="AK169" s="85">
        <f>AI169+AJ169</f>
        <v>0</v>
      </c>
      <c r="AL169" s="157">
        <v>0</v>
      </c>
      <c r="AM169" s="138">
        <f>AI169+AL169</f>
        <v>0</v>
      </c>
      <c r="AN169" s="157">
        <v>0</v>
      </c>
      <c r="AO169" s="262">
        <f>AM169+AN169</f>
        <v>0</v>
      </c>
      <c r="AP169" s="138">
        <v>0</v>
      </c>
      <c r="AQ169" s="85">
        <f>AO169+AP169</f>
        <v>0</v>
      </c>
      <c r="AR169" s="214">
        <v>0</v>
      </c>
      <c r="AS169" s="41">
        <f>SUM(AQ169:AR169)</f>
        <v>0</v>
      </c>
      <c r="AT169" s="85">
        <v>0</v>
      </c>
      <c r="AU169" s="157">
        <v>0</v>
      </c>
      <c r="AV169" s="138">
        <v>0</v>
      </c>
      <c r="AW169" s="157">
        <v>0</v>
      </c>
      <c r="AX169" s="138">
        <v>0</v>
      </c>
      <c r="AY169" s="157">
        <v>0</v>
      </c>
      <c r="AZ169" s="138">
        <v>0</v>
      </c>
      <c r="BA169" s="157">
        <v>0</v>
      </c>
      <c r="BB169" s="138">
        <v>0</v>
      </c>
      <c r="BC169" s="214">
        <f>AZ169+BB169</f>
        <v>0</v>
      </c>
      <c r="BD169" s="214">
        <v>0</v>
      </c>
      <c r="BE169" s="160">
        <v>0</v>
      </c>
      <c r="BF169" s="214">
        <v>0</v>
      </c>
    </row>
    <row r="170" spans="1:58" ht="12.75">
      <c r="A170" s="211">
        <v>97</v>
      </c>
      <c r="B170" s="226" t="s">
        <v>411</v>
      </c>
      <c r="C170" s="71"/>
      <c r="D170" s="118"/>
      <c r="E170" s="156" t="s">
        <v>413</v>
      </c>
      <c r="F170" s="247"/>
      <c r="G170" s="9"/>
      <c r="H170" s="102">
        <v>0</v>
      </c>
      <c r="I170" s="198"/>
      <c r="J170" s="254">
        <v>0</v>
      </c>
      <c r="K170" s="68">
        <v>0</v>
      </c>
      <c r="L170" s="254">
        <v>0</v>
      </c>
      <c r="M170" s="68">
        <f>K170+L170</f>
        <v>0</v>
      </c>
      <c r="N170" s="68">
        <v>0</v>
      </c>
      <c r="O170" s="254">
        <f>M170+N170</f>
        <v>0</v>
      </c>
      <c r="P170" s="68">
        <v>0</v>
      </c>
      <c r="Q170" s="68">
        <f>O170+P170</f>
        <v>0</v>
      </c>
      <c r="R170" s="68">
        <v>0</v>
      </c>
      <c r="S170" s="68">
        <f>Q170+R170</f>
        <v>0</v>
      </c>
      <c r="T170" s="68">
        <v>0</v>
      </c>
      <c r="U170" s="68">
        <v>0</v>
      </c>
      <c r="V170" s="68">
        <v>0</v>
      </c>
      <c r="W170" s="68">
        <f>S170+V170</f>
        <v>0</v>
      </c>
      <c r="X170" s="68">
        <v>0</v>
      </c>
      <c r="Y170" s="68">
        <v>0</v>
      </c>
      <c r="Z170" s="68">
        <f>W170+Y170</f>
        <v>0</v>
      </c>
      <c r="AA170" s="68">
        <v>0</v>
      </c>
      <c r="AB170" s="68">
        <f>Z170+AA170</f>
        <v>0</v>
      </c>
      <c r="AC170" s="106">
        <v>0</v>
      </c>
      <c r="AD170" s="14"/>
      <c r="AE170" s="103">
        <f>AB170*1.04</f>
        <v>0</v>
      </c>
      <c r="AF170" s="68">
        <v>0</v>
      </c>
      <c r="AG170" s="254">
        <v>0</v>
      </c>
      <c r="AH170" s="201"/>
      <c r="AI170" s="68">
        <f>AG170+AH170</f>
        <v>0</v>
      </c>
      <c r="AJ170" s="140">
        <v>0</v>
      </c>
      <c r="AK170" s="85">
        <f>AI170+AJ170</f>
        <v>0</v>
      </c>
      <c r="AL170" s="157">
        <v>0</v>
      </c>
      <c r="AM170" s="138">
        <f>AI170+AL170</f>
        <v>0</v>
      </c>
      <c r="AN170" s="157">
        <v>0</v>
      </c>
      <c r="AO170" s="262">
        <f>AM170+AN170</f>
        <v>0</v>
      </c>
      <c r="AP170" s="138">
        <v>0</v>
      </c>
      <c r="AQ170" s="85">
        <f>AO170+AP170</f>
        <v>0</v>
      </c>
      <c r="AR170" s="214">
        <v>0</v>
      </c>
      <c r="AS170" s="41">
        <f>SUM(AQ170:AR170)</f>
        <v>0</v>
      </c>
      <c r="AT170" s="85">
        <v>0</v>
      </c>
      <c r="AU170" s="157">
        <v>0</v>
      </c>
      <c r="AV170" s="138">
        <v>0</v>
      </c>
      <c r="AW170" s="157">
        <v>0</v>
      </c>
      <c r="AX170" s="138">
        <v>0</v>
      </c>
      <c r="AY170" s="157">
        <v>0</v>
      </c>
      <c r="AZ170" s="138">
        <v>0</v>
      </c>
      <c r="BA170" s="157">
        <v>0</v>
      </c>
      <c r="BB170" s="138">
        <v>0</v>
      </c>
      <c r="BC170" s="214">
        <f>AZ170+BB170</f>
        <v>0</v>
      </c>
      <c r="BD170" s="214">
        <v>2894</v>
      </c>
      <c r="BE170" s="160">
        <v>0</v>
      </c>
      <c r="BF170" s="214">
        <v>1836</v>
      </c>
    </row>
    <row r="171" spans="1:58" ht="12.75">
      <c r="A171" s="182">
        <v>98</v>
      </c>
      <c r="B171" s="158" t="s">
        <v>428</v>
      </c>
      <c r="C171" s="202">
        <v>89</v>
      </c>
      <c r="D171" s="56"/>
      <c r="E171" s="101" t="s">
        <v>430</v>
      </c>
      <c r="F171" s="204">
        <f>SUM(F172)</f>
        <v>1463.42</v>
      </c>
      <c r="G171" s="233">
        <f>SUM(G172)</f>
        <v>1350.01</v>
      </c>
      <c r="H171" s="120">
        <f>SUM(H172)</f>
        <v>2387</v>
      </c>
      <c r="I171" s="204">
        <f>SUM(I172)</f>
        <v>250000</v>
      </c>
      <c r="J171" s="204">
        <f>SUM(J172)</f>
        <v>2384.04</v>
      </c>
      <c r="K171" s="233">
        <f>SUM(K172)</f>
        <v>9623</v>
      </c>
      <c r="L171" s="17">
        <f>SUM(L172)</f>
        <v>375</v>
      </c>
      <c r="M171" s="159">
        <f>SUM(M172)</f>
        <v>9998</v>
      </c>
      <c r="N171" s="159">
        <f>SUM(N172)</f>
        <v>5081</v>
      </c>
      <c r="O171" s="17">
        <f>SUM(O172)</f>
        <v>15079</v>
      </c>
      <c r="P171" s="159">
        <f>SUM(P172)</f>
        <v>0</v>
      </c>
      <c r="Q171" s="159">
        <f>SUM(Q172)</f>
        <v>19837</v>
      </c>
      <c r="R171" s="159">
        <f>SUM(R172)</f>
        <v>8493</v>
      </c>
      <c r="S171" s="159">
        <f>SUM(S172)</f>
        <v>28330</v>
      </c>
      <c r="T171" s="159">
        <f>SUM(T172)</f>
        <v>16222</v>
      </c>
      <c r="U171" s="159">
        <f>SUM(U172)</f>
        <v>16268</v>
      </c>
      <c r="V171" s="159">
        <f>SUM(V172)</f>
        <v>9500</v>
      </c>
      <c r="W171" s="159">
        <f>SUM(W172)</f>
        <v>38170</v>
      </c>
      <c r="X171" s="159">
        <f>SUM(X172)</f>
        <v>34968</v>
      </c>
      <c r="Y171" s="159">
        <f>SUM(Y172)</f>
        <v>-485</v>
      </c>
      <c r="Z171" s="159">
        <f>SUM(Z172)</f>
        <v>37685</v>
      </c>
      <c r="AA171" s="159">
        <f>SUM(AA172)</f>
        <v>0</v>
      </c>
      <c r="AB171" s="159">
        <f>SUM(AB172)</f>
        <v>37685</v>
      </c>
      <c r="AC171" s="159">
        <f>SUM(AC172)</f>
        <v>34342</v>
      </c>
      <c r="AD171" s="159">
        <f>AC171/AB171*100</f>
        <v>91.12909645747645</v>
      </c>
      <c r="AE171" s="17">
        <f>AB171*1.04</f>
        <v>39192.4</v>
      </c>
      <c r="AF171" s="159">
        <f>SUM(AF172)</f>
        <v>2081.04</v>
      </c>
      <c r="AG171" s="17">
        <f>SUM(AG172)</f>
        <v>8615</v>
      </c>
      <c r="AH171" s="17">
        <f>SUM(AH172)</f>
        <v>0</v>
      </c>
      <c r="AI171" s="159">
        <f>SUM(AI172)</f>
        <v>8615</v>
      </c>
      <c r="AJ171" s="159">
        <f>SUM(AJ172)</f>
        <v>4760</v>
      </c>
      <c r="AK171" s="159">
        <f>SUM(AK172)</f>
        <v>13375</v>
      </c>
      <c r="AL171" s="159">
        <f>SUM(AL172)</f>
        <v>5476</v>
      </c>
      <c r="AM171" s="159">
        <f>SUM(AM172)</f>
        <v>18851</v>
      </c>
      <c r="AN171" s="159">
        <f>SUM(AN172)</f>
        <v>1674</v>
      </c>
      <c r="AO171" s="159">
        <f>SUM(AO172)</f>
        <v>20525</v>
      </c>
      <c r="AP171" s="159">
        <f>SUM(AP172)</f>
        <v>50</v>
      </c>
      <c r="AQ171" s="159">
        <f>SUM(AQ172)</f>
        <v>20575</v>
      </c>
      <c r="AR171" s="159">
        <f>SUM(AR172)</f>
        <v>5296</v>
      </c>
      <c r="AS171" s="159">
        <f>SUM(AS172)</f>
        <v>25871</v>
      </c>
      <c r="AT171" s="159">
        <f>SUM(AT172)</f>
        <v>17809</v>
      </c>
      <c r="AU171" s="159">
        <f>SUM(AU172)</f>
        <v>6779</v>
      </c>
      <c r="AV171" s="159">
        <f>SUM(AV172)</f>
        <v>32650</v>
      </c>
      <c r="AW171" s="159">
        <f>SUM(AW172)</f>
        <v>880</v>
      </c>
      <c r="AX171" s="159">
        <f>SUM(AX172)</f>
        <v>33530</v>
      </c>
      <c r="AY171" s="159">
        <f>SUM(AY172)</f>
        <v>-1025</v>
      </c>
      <c r="AZ171" s="159">
        <f>SUM(AZ172)</f>
        <v>32505</v>
      </c>
      <c r="BA171" s="159">
        <f>SUM(BA172)</f>
        <v>30467</v>
      </c>
      <c r="BB171" s="159">
        <f>SUM(BB172)</f>
        <v>2723</v>
      </c>
      <c r="BC171" s="17">
        <f>SUM(BC172)</f>
        <v>35228</v>
      </c>
      <c r="BD171" s="17">
        <f>SUM(BD172)</f>
        <v>33225</v>
      </c>
      <c r="BE171" s="274" t="e">
        <f>SUM(BE172)</f>
        <v>#DIV/0!</v>
      </c>
      <c r="BF171" s="17">
        <f>SUM(BF172)</f>
        <v>12117</v>
      </c>
    </row>
    <row r="172" spans="1:58" ht="12.75">
      <c r="A172" s="182">
        <v>99</v>
      </c>
      <c r="B172" s="158" t="s">
        <v>1</v>
      </c>
      <c r="C172" s="202">
        <v>90</v>
      </c>
      <c r="D172" s="56"/>
      <c r="E172" s="101" t="s">
        <v>3</v>
      </c>
      <c r="F172" s="204">
        <f>SUM(F173+F196)</f>
        <v>1463.42</v>
      </c>
      <c r="G172" s="233">
        <f>SUM(G173+G196)</f>
        <v>1350.01</v>
      </c>
      <c r="H172" s="120">
        <f>SUM(H173+H196)</f>
        <v>2387</v>
      </c>
      <c r="I172" s="204">
        <f>SUM(I173+I196)</f>
        <v>250000</v>
      </c>
      <c r="J172" s="204">
        <f>SUM(J173+J196)</f>
        <v>2384.04</v>
      </c>
      <c r="K172" s="233">
        <f>SUM(K173+K196)</f>
        <v>9623</v>
      </c>
      <c r="L172" s="17">
        <f>SUM(L173+L196)</f>
        <v>375</v>
      </c>
      <c r="M172" s="159">
        <f>SUM(M173+M196)</f>
        <v>9998</v>
      </c>
      <c r="N172" s="159">
        <f>SUM(N173+N196)</f>
        <v>5081</v>
      </c>
      <c r="O172" s="17">
        <f>SUM(O173+O196)</f>
        <v>15079</v>
      </c>
      <c r="P172" s="159">
        <f>SUM(P173+P196)</f>
        <v>0</v>
      </c>
      <c r="Q172" s="159">
        <f>SUM(Q173+Q196)</f>
        <v>19837</v>
      </c>
      <c r="R172" s="159">
        <f>SUM(R173+R196)</f>
        <v>8493</v>
      </c>
      <c r="S172" s="159">
        <f>SUM(S173+S196)</f>
        <v>28330</v>
      </c>
      <c r="T172" s="159">
        <f>SUM(T173+T196)</f>
        <v>16222</v>
      </c>
      <c r="U172" s="159">
        <f>SUM(U173+U196)</f>
        <v>16268</v>
      </c>
      <c r="V172" s="159">
        <f>SUM(V173+V196)</f>
        <v>9500</v>
      </c>
      <c r="W172" s="159">
        <f>SUM(W173+W196)</f>
        <v>38170</v>
      </c>
      <c r="X172" s="159">
        <f>SUM(X173+X196)</f>
        <v>34968</v>
      </c>
      <c r="Y172" s="159">
        <f>SUM(Y173+Y196)</f>
        <v>-485</v>
      </c>
      <c r="Z172" s="159">
        <f>SUM(Z173+Z196)</f>
        <v>37685</v>
      </c>
      <c r="AA172" s="159">
        <f>SUM(AA173+AA196)</f>
        <v>0</v>
      </c>
      <c r="AB172" s="159">
        <f>SUM(AB173+AB196)</f>
        <v>37685</v>
      </c>
      <c r="AC172" s="159">
        <f>SUM(AC173+AC196)</f>
        <v>34342</v>
      </c>
      <c r="AD172" s="159">
        <f>AC172/AB172*100</f>
        <v>91.12909645747645</v>
      </c>
      <c r="AE172" s="17">
        <f>AB172*1.04</f>
        <v>39192.4</v>
      </c>
      <c r="AF172" s="159">
        <f>SUM(AF173+AF196)</f>
        <v>2081.04</v>
      </c>
      <c r="AG172" s="17">
        <f>SUM(AG173+AG196)</f>
        <v>8615</v>
      </c>
      <c r="AH172" s="17">
        <f>SUM(AH173+AH196)</f>
        <v>0</v>
      </c>
      <c r="AI172" s="159">
        <f>SUM(AI173+AI196)</f>
        <v>8615</v>
      </c>
      <c r="AJ172" s="159">
        <f>SUM(AJ173+AJ196)</f>
        <v>4760</v>
      </c>
      <c r="AK172" s="159">
        <f>SUM(AK173+AK196)</f>
        <v>13375</v>
      </c>
      <c r="AL172" s="159">
        <f>SUM(AL173+AL196)</f>
        <v>5476</v>
      </c>
      <c r="AM172" s="159">
        <f>SUM(AM173+AM196)</f>
        <v>18851</v>
      </c>
      <c r="AN172" s="159">
        <f>SUM(AN173+AN196)</f>
        <v>1674</v>
      </c>
      <c r="AO172" s="159">
        <f>SUM(AO173+AO196)</f>
        <v>20525</v>
      </c>
      <c r="AP172" s="159">
        <f>SUM(AP173+AP196)</f>
        <v>50</v>
      </c>
      <c r="AQ172" s="159">
        <f>SUM(AQ173+AQ196)</f>
        <v>20575</v>
      </c>
      <c r="AR172" s="159">
        <f>SUM(AR173+AR196)</f>
        <v>5296</v>
      </c>
      <c r="AS172" s="159">
        <f>SUM(AS173+AS196)</f>
        <v>25871</v>
      </c>
      <c r="AT172" s="159">
        <f>SUM(AT173+AT196)</f>
        <v>17809</v>
      </c>
      <c r="AU172" s="159">
        <f>SUM(AU173+AU196)</f>
        <v>6779</v>
      </c>
      <c r="AV172" s="159">
        <f>SUM(AV173+AV196)</f>
        <v>32650</v>
      </c>
      <c r="AW172" s="159">
        <f>SUM(AW173+AW196)</f>
        <v>880</v>
      </c>
      <c r="AX172" s="159">
        <f>SUM(AX173+AX196)</f>
        <v>33530</v>
      </c>
      <c r="AY172" s="159">
        <f>SUM(AY173+AY196)</f>
        <v>-1025</v>
      </c>
      <c r="AZ172" s="159">
        <f>SUM(AZ173+AZ196)</f>
        <v>32505</v>
      </c>
      <c r="BA172" s="159">
        <f>SUM(BA173+BA196)</f>
        <v>30467</v>
      </c>
      <c r="BB172" s="159">
        <f>SUM(BB173+BB196)</f>
        <v>2723</v>
      </c>
      <c r="BC172" s="17">
        <f>SUM(BC173+BC196)</f>
        <v>35228</v>
      </c>
      <c r="BD172" s="17">
        <f>SUM(BD173+BD196)</f>
        <v>33225</v>
      </c>
      <c r="BE172" s="274" t="e">
        <f>SUM(BE173+BE196)</f>
        <v>#DIV/0!</v>
      </c>
      <c r="BF172" s="17">
        <f>SUM(BF173+BF196)</f>
        <v>12117</v>
      </c>
    </row>
    <row r="173" spans="1:58" ht="12.75">
      <c r="A173" s="182">
        <v>100</v>
      </c>
      <c r="B173" s="158" t="s">
        <v>28</v>
      </c>
      <c r="C173" s="202">
        <v>91</v>
      </c>
      <c r="D173" s="56"/>
      <c r="E173" s="101" t="s">
        <v>30</v>
      </c>
      <c r="F173" s="204">
        <f>SUM(F174+F187)</f>
        <v>1323.42</v>
      </c>
      <c r="G173" s="233">
        <f>SUM(G174+G187)</f>
        <v>1203.05</v>
      </c>
      <c r="H173" s="120">
        <f>SUM(H174+H187)</f>
        <v>2277</v>
      </c>
      <c r="I173" s="204">
        <f>SUM(I174+I187)</f>
        <v>0</v>
      </c>
      <c r="J173" s="204">
        <f>SUM(J174+J187)</f>
        <v>2276.2799999999997</v>
      </c>
      <c r="K173" s="233">
        <f>SUM(K174+K187)</f>
        <v>9623</v>
      </c>
      <c r="L173" s="17">
        <f>SUM(L174+L187)</f>
        <v>375</v>
      </c>
      <c r="M173" s="159">
        <f>SUM(M174+M187)</f>
        <v>9998</v>
      </c>
      <c r="N173" s="159">
        <f>SUM(N174+N187)</f>
        <v>5081</v>
      </c>
      <c r="O173" s="17">
        <f>SUM(O174+O187)</f>
        <v>15079</v>
      </c>
      <c r="P173" s="159">
        <f>SUM(P174+P187)</f>
        <v>0</v>
      </c>
      <c r="Q173" s="159">
        <f>SUM(Q174+Q187)</f>
        <v>19837</v>
      </c>
      <c r="R173" s="159">
        <f>SUM(R174+R187)</f>
        <v>8493</v>
      </c>
      <c r="S173" s="159">
        <f>SUM(S174+S187)</f>
        <v>28330</v>
      </c>
      <c r="T173" s="159">
        <f>SUM(T174+T187)</f>
        <v>16222</v>
      </c>
      <c r="U173" s="159">
        <f>SUM(U174+U187)</f>
        <v>16268</v>
      </c>
      <c r="V173" s="159">
        <f>SUM(V174+V187)</f>
        <v>9500</v>
      </c>
      <c r="W173" s="159">
        <f>SUM(W174+W187)</f>
        <v>38170</v>
      </c>
      <c r="X173" s="159">
        <f>SUM(X174+X187)</f>
        <v>34968</v>
      </c>
      <c r="Y173" s="159">
        <f>SUM(Y174+Y187)</f>
        <v>-485</v>
      </c>
      <c r="Z173" s="159">
        <f>SUM(Z174+Z187)</f>
        <v>37685</v>
      </c>
      <c r="AA173" s="159">
        <f>SUM(AA174+AA187)</f>
        <v>0</v>
      </c>
      <c r="AB173" s="159">
        <f>SUM(AB174+AB187)</f>
        <v>37685</v>
      </c>
      <c r="AC173" s="159">
        <f>SUM(AC174+AC187)</f>
        <v>34342</v>
      </c>
      <c r="AD173" s="159">
        <f>AC173/AB173*100</f>
        <v>91.12909645747645</v>
      </c>
      <c r="AE173" s="17">
        <f>AB173*1.04</f>
        <v>39192.4</v>
      </c>
      <c r="AF173" s="159">
        <f>SUM(AF174+AF187)</f>
        <v>2081.04</v>
      </c>
      <c r="AG173" s="17">
        <f>SUM(AG174+AG187)</f>
        <v>8615</v>
      </c>
      <c r="AH173" s="17">
        <f>SUM(AH174+AH187)</f>
        <v>0</v>
      </c>
      <c r="AI173" s="159">
        <f>SUM(AI174+AI187)</f>
        <v>8615</v>
      </c>
      <c r="AJ173" s="159">
        <f>SUM(AJ174+AJ187)</f>
        <v>4760</v>
      </c>
      <c r="AK173" s="159">
        <f>SUM(AK174+AK187)</f>
        <v>13375</v>
      </c>
      <c r="AL173" s="159">
        <f>SUM(AL174+AL187)</f>
        <v>5476</v>
      </c>
      <c r="AM173" s="159">
        <f>SUM(AM174+AM187)</f>
        <v>18851</v>
      </c>
      <c r="AN173" s="159">
        <f>SUM(AN174+AN187)</f>
        <v>1674</v>
      </c>
      <c r="AO173" s="159">
        <f>SUM(AO174+AO187)</f>
        <v>20525</v>
      </c>
      <c r="AP173" s="159">
        <f>SUM(AP174+AP187)</f>
        <v>50</v>
      </c>
      <c r="AQ173" s="159">
        <f>SUM(AQ174+AQ187)</f>
        <v>20575</v>
      </c>
      <c r="AR173" s="159">
        <f>SUM(AR174+AR187)</f>
        <v>5296</v>
      </c>
      <c r="AS173" s="159">
        <f>SUM(AS174+AS187)</f>
        <v>25871</v>
      </c>
      <c r="AT173" s="159">
        <f>SUM(AT174+AT187)</f>
        <v>17809</v>
      </c>
      <c r="AU173" s="159">
        <f>SUM(AU174+AU187)</f>
        <v>6779</v>
      </c>
      <c r="AV173" s="159">
        <f>SUM(AV174+AV187)</f>
        <v>32650</v>
      </c>
      <c r="AW173" s="159">
        <f>SUM(AW174+AW187)</f>
        <v>880</v>
      </c>
      <c r="AX173" s="159">
        <f>SUM(AX174+AX187)</f>
        <v>33530</v>
      </c>
      <c r="AY173" s="159">
        <f>SUM(AY174+AY187)</f>
        <v>-1025</v>
      </c>
      <c r="AZ173" s="159">
        <f>SUM(AZ174+AZ187)</f>
        <v>32505</v>
      </c>
      <c r="BA173" s="159">
        <f>SUM(BA174+BA187)</f>
        <v>30467</v>
      </c>
      <c r="BB173" s="159">
        <f>SUM(BB174+BB187)</f>
        <v>2723</v>
      </c>
      <c r="BC173" s="17">
        <f>SUM(BC174+BC187)</f>
        <v>35228</v>
      </c>
      <c r="BD173" s="17">
        <f>SUM(BD174+BD187)</f>
        <v>33225</v>
      </c>
      <c r="BE173" s="274" t="e">
        <f>SUM(BE174+BE187)</f>
        <v>#DIV/0!</v>
      </c>
      <c r="BF173" s="17">
        <f>SUM(BF174+BF187)</f>
        <v>12117</v>
      </c>
    </row>
    <row r="174" spans="1:58" ht="12.75">
      <c r="A174" s="182">
        <v>101</v>
      </c>
      <c r="B174" s="158" t="s">
        <v>50</v>
      </c>
      <c r="C174" s="202">
        <v>92</v>
      </c>
      <c r="D174" s="56"/>
      <c r="E174" s="101" t="s">
        <v>52</v>
      </c>
      <c r="F174" s="204">
        <f>SUM(F175:F182)</f>
        <v>1323.42</v>
      </c>
      <c r="G174" s="233">
        <f>SUM(G175:G182)</f>
        <v>1203.05</v>
      </c>
      <c r="H174" s="120">
        <f>SUM(H175:H185)</f>
        <v>1835</v>
      </c>
      <c r="I174" s="204">
        <f>SUM(I175:I185)</f>
        <v>0</v>
      </c>
      <c r="J174" s="204">
        <f>SUM(J175:J185)</f>
        <v>1834.28</v>
      </c>
      <c r="K174" s="233">
        <f>SUM(K175:K186)</f>
        <v>150</v>
      </c>
      <c r="L174" s="233">
        <f>SUM(L175:L186)</f>
        <v>0</v>
      </c>
      <c r="M174" s="233">
        <f>SUM(M175:M186)</f>
        <v>150</v>
      </c>
      <c r="N174" s="233">
        <f>SUM(N175:N186)</f>
        <v>5081</v>
      </c>
      <c r="O174" s="17">
        <f>SUM(O175:O186)</f>
        <v>5231</v>
      </c>
      <c r="P174" s="159">
        <f>SUM(P175:P186)</f>
        <v>0</v>
      </c>
      <c r="Q174" s="159">
        <f>SUM(Q175:Q186)</f>
        <v>9989</v>
      </c>
      <c r="R174" s="159">
        <f>SUM(R175:R186)</f>
        <v>3230</v>
      </c>
      <c r="S174" s="159">
        <f>SUM(S175:S186)</f>
        <v>13219</v>
      </c>
      <c r="T174" s="159">
        <f>SUM(T175:T186)</f>
        <v>2433</v>
      </c>
      <c r="U174" s="159">
        <f>SUM(U175:U186)</f>
        <v>2433</v>
      </c>
      <c r="V174" s="159">
        <f>SUM(V175:V186)</f>
        <v>0</v>
      </c>
      <c r="W174" s="159">
        <f>SUM(W175:W186)</f>
        <v>13559</v>
      </c>
      <c r="X174" s="159">
        <f>SUM(X175:X186)</f>
        <v>11368</v>
      </c>
      <c r="Y174" s="159">
        <f>SUM(Y175:Y186)</f>
        <v>0</v>
      </c>
      <c r="Z174" s="159">
        <f>SUM(Z175:Z186)</f>
        <v>13559</v>
      </c>
      <c r="AA174" s="159">
        <f>SUM(AA175:AA186)</f>
        <v>0</v>
      </c>
      <c r="AB174" s="159">
        <f>SUM(AB175:AB186)</f>
        <v>13559</v>
      </c>
      <c r="AC174" s="159">
        <f>SUM(AC175:AC186)</f>
        <v>10472</v>
      </c>
      <c r="AD174" s="159">
        <f>AC174/AB174*100</f>
        <v>77.23283427981414</v>
      </c>
      <c r="AE174" s="17">
        <f>AB174*1.04</f>
        <v>14101.36</v>
      </c>
      <c r="AF174" s="159">
        <f>SUM(AF175:AF186)</f>
        <v>0</v>
      </c>
      <c r="AG174" s="17">
        <f>SUM(AG175:AG186)</f>
        <v>1184</v>
      </c>
      <c r="AH174" s="17">
        <f>SUM(AH175:AH186)</f>
        <v>0</v>
      </c>
      <c r="AI174" s="159">
        <f>SUM(AI175:AI186)</f>
        <v>1184</v>
      </c>
      <c r="AJ174" s="159">
        <f>SUM(AJ175:AJ186)</f>
        <v>2100</v>
      </c>
      <c r="AK174" s="159">
        <f>SUM(AK175:AK186)</f>
        <v>3284</v>
      </c>
      <c r="AL174" s="159">
        <f>SUM(AL175:AL186)</f>
        <v>5476</v>
      </c>
      <c r="AM174" s="159">
        <f>SUM(AM175:AM186)</f>
        <v>8760</v>
      </c>
      <c r="AN174" s="159">
        <f>SUM(AN175:AN186)</f>
        <v>0</v>
      </c>
      <c r="AO174" s="159">
        <f>SUM(AO175:AO186)</f>
        <v>8760</v>
      </c>
      <c r="AP174" s="159">
        <f>SUM(AP175:AP186)</f>
        <v>50</v>
      </c>
      <c r="AQ174" s="159">
        <f>SUM(AQ175:AQ186)</f>
        <v>8810</v>
      </c>
      <c r="AR174" s="159">
        <f>SUM(AR175:AR186)</f>
        <v>5296</v>
      </c>
      <c r="AS174" s="159">
        <f>SUM(AS175:AS186)</f>
        <v>14106</v>
      </c>
      <c r="AT174" s="159">
        <f>SUM(AT175:AT186)</f>
        <v>6789</v>
      </c>
      <c r="AU174" s="159">
        <f>SUM(AU175:AU186)</f>
        <v>0</v>
      </c>
      <c r="AV174" s="159">
        <f>SUM(AV175:AV186)</f>
        <v>14106</v>
      </c>
      <c r="AW174" s="159">
        <f>SUM(AW175:AW186)</f>
        <v>650</v>
      </c>
      <c r="AX174" s="159">
        <f>SUM(AX175:AX186)</f>
        <v>14756</v>
      </c>
      <c r="AY174" s="159">
        <f>SUM(AY175:AY186)</f>
        <v>-1050</v>
      </c>
      <c r="AZ174" s="159">
        <f>SUM(AZ175:AZ186)</f>
        <v>13706</v>
      </c>
      <c r="BA174" s="159">
        <f>SUM(BA175:BA186)</f>
        <v>11938</v>
      </c>
      <c r="BB174" s="159">
        <f>SUM(BB175:BB186)</f>
        <v>0</v>
      </c>
      <c r="BC174" s="17">
        <f>SUM(BC175:BC186)</f>
        <v>13706</v>
      </c>
      <c r="BD174" s="17">
        <f>SUM(BD175:BD186)</f>
        <v>12007</v>
      </c>
      <c r="BE174" s="274" t="e">
        <f>SUM(BE175:BE186)</f>
        <v>#DIV/0!</v>
      </c>
      <c r="BF174" s="17">
        <f>SUM(BF175:BF186)</f>
        <v>839</v>
      </c>
    </row>
    <row r="175" spans="1:58" ht="12.75">
      <c r="A175" s="182">
        <v>102</v>
      </c>
      <c r="B175" s="8" t="s">
        <v>68</v>
      </c>
      <c r="C175" s="202">
        <v>93</v>
      </c>
      <c r="D175" s="56"/>
      <c r="E175" s="101" t="s">
        <v>70</v>
      </c>
      <c r="F175" s="141">
        <v>0</v>
      </c>
      <c r="G175" s="39">
        <v>0</v>
      </c>
      <c r="H175" s="6">
        <v>1200</v>
      </c>
      <c r="I175" s="144">
        <v>0</v>
      </c>
      <c r="J175" s="214">
        <v>1200</v>
      </c>
      <c r="K175" s="85">
        <v>0</v>
      </c>
      <c r="L175" s="214">
        <v>0</v>
      </c>
      <c r="M175" s="85">
        <f>K175+L175</f>
        <v>0</v>
      </c>
      <c r="N175" s="85">
        <v>0</v>
      </c>
      <c r="O175" s="214">
        <f>M175+N175</f>
        <v>0</v>
      </c>
      <c r="P175" s="85">
        <v>0</v>
      </c>
      <c r="Q175" s="85">
        <f>O175+P175</f>
        <v>0</v>
      </c>
      <c r="R175" s="85">
        <v>0</v>
      </c>
      <c r="S175" s="85">
        <f>Q175+R175</f>
        <v>0</v>
      </c>
      <c r="T175" s="85">
        <v>0</v>
      </c>
      <c r="U175" s="85">
        <v>0</v>
      </c>
      <c r="V175" s="85">
        <v>0</v>
      </c>
      <c r="W175" s="85">
        <f>S175+V175</f>
        <v>0</v>
      </c>
      <c r="X175" s="85">
        <v>0</v>
      </c>
      <c r="Y175" s="85">
        <v>0</v>
      </c>
      <c r="Z175" s="85">
        <f>W175+Y175</f>
        <v>0</v>
      </c>
      <c r="AA175" s="85">
        <v>0</v>
      </c>
      <c r="AB175" s="85">
        <f>Z175+AA175</f>
        <v>0</v>
      </c>
      <c r="AC175" s="138">
        <v>0</v>
      </c>
      <c r="AD175" s="159"/>
      <c r="AE175" s="17">
        <f>AB175*1.04</f>
        <v>0</v>
      </c>
      <c r="AF175" s="85">
        <v>0</v>
      </c>
      <c r="AG175" s="214">
        <v>0</v>
      </c>
      <c r="AH175" s="197">
        <v>0</v>
      </c>
      <c r="AI175" s="85">
        <f>AG175+AH175</f>
        <v>0</v>
      </c>
      <c r="AJ175" s="85">
        <v>0</v>
      </c>
      <c r="AK175" s="85">
        <f>AI175+AJ175</f>
        <v>0</v>
      </c>
      <c r="AL175" s="157">
        <v>0</v>
      </c>
      <c r="AM175" s="138">
        <f>AK175+AL175</f>
        <v>0</v>
      </c>
      <c r="AN175" s="157">
        <v>0</v>
      </c>
      <c r="AO175" s="262">
        <f>AM175+AN175</f>
        <v>0</v>
      </c>
      <c r="AP175" s="138">
        <v>0</v>
      </c>
      <c r="AQ175" s="85">
        <f>AO175+AP175</f>
        <v>0</v>
      </c>
      <c r="AR175" s="214">
        <v>3789</v>
      </c>
      <c r="AS175" s="41">
        <f>SUM(AQ175:AR175)</f>
        <v>3789</v>
      </c>
      <c r="AT175" s="85">
        <v>0</v>
      </c>
      <c r="AU175" s="157">
        <v>0</v>
      </c>
      <c r="AV175" s="138">
        <v>3789</v>
      </c>
      <c r="AW175" s="157">
        <v>0</v>
      </c>
      <c r="AX175" s="138">
        <f>SUM(AV175:AW175)</f>
        <v>3789</v>
      </c>
      <c r="AY175" s="157">
        <v>0</v>
      </c>
      <c r="AZ175" s="138">
        <f>SUM(AX175:AY175)</f>
        <v>3789</v>
      </c>
      <c r="BA175" s="157">
        <v>3789</v>
      </c>
      <c r="BB175" s="138">
        <v>0</v>
      </c>
      <c r="BC175" s="214">
        <f>AZ175+BB175</f>
        <v>3789</v>
      </c>
      <c r="BD175" s="214">
        <v>3780</v>
      </c>
      <c r="BE175" s="160">
        <f>BD175/BC175*100</f>
        <v>99.7624703087886</v>
      </c>
      <c r="BF175" s="214">
        <v>0</v>
      </c>
    </row>
    <row r="176" spans="1:58" ht="12.75">
      <c r="A176" s="182">
        <v>103</v>
      </c>
      <c r="B176" s="8" t="s">
        <v>83</v>
      </c>
      <c r="C176" s="202">
        <v>94</v>
      </c>
      <c r="D176" s="56"/>
      <c r="E176" s="101" t="s">
        <v>85</v>
      </c>
      <c r="F176" s="141">
        <v>0</v>
      </c>
      <c r="G176" s="39">
        <v>0</v>
      </c>
      <c r="H176" s="6">
        <v>0</v>
      </c>
      <c r="I176" s="144">
        <v>0</v>
      </c>
      <c r="J176" s="214">
        <v>0</v>
      </c>
      <c r="K176" s="85">
        <v>0</v>
      </c>
      <c r="L176" s="214">
        <v>0</v>
      </c>
      <c r="M176" s="85">
        <f>K176+L176</f>
        <v>0</v>
      </c>
      <c r="N176" s="85">
        <v>0</v>
      </c>
      <c r="O176" s="214">
        <f>M176+N176</f>
        <v>0</v>
      </c>
      <c r="P176" s="85">
        <v>0</v>
      </c>
      <c r="Q176" s="85">
        <f>O176+P176</f>
        <v>0</v>
      </c>
      <c r="R176" s="85">
        <v>0</v>
      </c>
      <c r="S176" s="85">
        <f>Q176+R176</f>
        <v>0</v>
      </c>
      <c r="T176" s="85">
        <v>0</v>
      </c>
      <c r="U176" s="85">
        <v>0</v>
      </c>
      <c r="V176" s="85">
        <v>0</v>
      </c>
      <c r="W176" s="85">
        <f>S176+V176</f>
        <v>0</v>
      </c>
      <c r="X176" s="85">
        <v>0</v>
      </c>
      <c r="Y176" s="85">
        <v>0</v>
      </c>
      <c r="Z176" s="85">
        <f>W176+Y176</f>
        <v>0</v>
      </c>
      <c r="AA176" s="85">
        <v>0</v>
      </c>
      <c r="AB176" s="85">
        <f>Z176+AA176</f>
        <v>0</v>
      </c>
      <c r="AC176" s="138">
        <v>0</v>
      </c>
      <c r="AD176" s="159"/>
      <c r="AE176" s="17">
        <f>AB176*1.04</f>
        <v>0</v>
      </c>
      <c r="AF176" s="85">
        <v>0</v>
      </c>
      <c r="AG176" s="214">
        <v>0</v>
      </c>
      <c r="AH176" s="197">
        <v>0</v>
      </c>
      <c r="AI176" s="85">
        <f>AG176+AH176</f>
        <v>0</v>
      </c>
      <c r="AJ176" s="85">
        <v>0</v>
      </c>
      <c r="AK176" s="85">
        <f>AI176+AJ176</f>
        <v>0</v>
      </c>
      <c r="AL176" s="157">
        <v>0</v>
      </c>
      <c r="AM176" s="138">
        <f>AK176+AL176</f>
        <v>0</v>
      </c>
      <c r="AN176" s="157">
        <v>0</v>
      </c>
      <c r="AO176" s="262">
        <f>AM176+AN176</f>
        <v>0</v>
      </c>
      <c r="AP176" s="138">
        <v>0</v>
      </c>
      <c r="AQ176" s="85">
        <f>AO176+AP176</f>
        <v>0</v>
      </c>
      <c r="AR176" s="214">
        <v>0</v>
      </c>
      <c r="AS176" s="41">
        <f>SUM(AQ176:AR176)</f>
        <v>0</v>
      </c>
      <c r="AT176" s="85">
        <v>0</v>
      </c>
      <c r="AU176" s="157">
        <v>0</v>
      </c>
      <c r="AV176" s="138">
        <v>0</v>
      </c>
      <c r="AW176" s="157">
        <v>0</v>
      </c>
      <c r="AX176" s="138">
        <v>0</v>
      </c>
      <c r="AY176" s="157">
        <v>0</v>
      </c>
      <c r="AZ176" s="138">
        <v>0</v>
      </c>
      <c r="BA176" s="157">
        <v>0</v>
      </c>
      <c r="BB176" s="138">
        <v>0</v>
      </c>
      <c r="BC176" s="214">
        <f>AZ176+BB176</f>
        <v>0</v>
      </c>
      <c r="BD176" s="214">
        <v>0</v>
      </c>
      <c r="BE176" s="160">
        <v>0</v>
      </c>
      <c r="BF176" s="214">
        <v>0</v>
      </c>
    </row>
    <row r="177" spans="1:58" ht="12.75" hidden="1">
      <c r="A177" s="182">
        <v>96</v>
      </c>
      <c r="B177" s="8" t="s">
        <v>98</v>
      </c>
      <c r="C177" s="202">
        <v>95</v>
      </c>
      <c r="D177" s="56"/>
      <c r="E177" s="101" t="s">
        <v>100</v>
      </c>
      <c r="F177" s="141">
        <v>0</v>
      </c>
      <c r="G177" s="39">
        <v>0</v>
      </c>
      <c r="H177" s="6">
        <v>0</v>
      </c>
      <c r="I177" s="144">
        <v>0</v>
      </c>
      <c r="J177" s="214"/>
      <c r="K177" s="85"/>
      <c r="L177" s="214"/>
      <c r="M177" s="85">
        <f>K177+L177</f>
        <v>0</v>
      </c>
      <c r="N177" s="85"/>
      <c r="O177" s="214">
        <f>M177+N177</f>
        <v>0</v>
      </c>
      <c r="P177" s="85"/>
      <c r="Q177" s="85">
        <f>O177+P177</f>
        <v>0</v>
      </c>
      <c r="R177" s="85"/>
      <c r="S177" s="85">
        <f>Q177+R177</f>
        <v>0</v>
      </c>
      <c r="T177" s="85"/>
      <c r="U177" s="85"/>
      <c r="V177" s="85"/>
      <c r="W177" s="85">
        <f>S177+V177</f>
        <v>0</v>
      </c>
      <c r="X177" s="85"/>
      <c r="Y177" s="85"/>
      <c r="Z177" s="85">
        <f>W177+Y177</f>
        <v>0</v>
      </c>
      <c r="AA177" s="85"/>
      <c r="AB177" s="85">
        <f>Z177+AA177</f>
        <v>0</v>
      </c>
      <c r="AC177" s="138"/>
      <c r="AD177" s="159" t="e">
        <f>AC177/AB177*100</f>
        <v>#DIV/0!</v>
      </c>
      <c r="AE177" s="17">
        <f>AB177*1.04</f>
        <v>0</v>
      </c>
      <c r="AF177" s="85"/>
      <c r="AG177" s="214"/>
      <c r="AH177" s="197"/>
      <c r="AI177" s="85">
        <f>AG177+AH177</f>
        <v>0</v>
      </c>
      <c r="AJ177" s="85"/>
      <c r="AK177" s="85">
        <f>AI177+AJ177</f>
        <v>0</v>
      </c>
      <c r="AL177" s="157"/>
      <c r="AM177" s="138">
        <f>AK177+AL177</f>
        <v>0</v>
      </c>
      <c r="AN177" s="157"/>
      <c r="AO177" s="262">
        <f>AM177+AN177</f>
        <v>0</v>
      </c>
      <c r="AP177" s="138"/>
      <c r="AQ177" s="85">
        <f>AO177+AP177</f>
        <v>0</v>
      </c>
      <c r="AR177" s="214"/>
      <c r="AS177" s="41"/>
      <c r="AT177" s="85"/>
      <c r="AU177" s="157"/>
      <c r="AV177" s="138"/>
      <c r="AW177" s="157"/>
      <c r="AX177" s="138"/>
      <c r="AY177" s="157"/>
      <c r="AZ177" s="138"/>
      <c r="BA177" s="157"/>
      <c r="BB177" s="138"/>
      <c r="BC177" s="214">
        <f>AZ177+BB177</f>
        <v>0</v>
      </c>
      <c r="BD177" s="214"/>
      <c r="BE177" s="160" t="e">
        <f>BD177/BC177*100</f>
        <v>#DIV/0!</v>
      </c>
      <c r="BF177" s="214"/>
    </row>
    <row r="178" spans="1:58" ht="12.75">
      <c r="A178" s="182">
        <v>104</v>
      </c>
      <c r="B178" s="8" t="s">
        <v>113</v>
      </c>
      <c r="C178" s="202">
        <v>96</v>
      </c>
      <c r="D178" s="56"/>
      <c r="E178" s="101" t="s">
        <v>115</v>
      </c>
      <c r="F178" s="141">
        <v>0</v>
      </c>
      <c r="G178" s="39">
        <v>0</v>
      </c>
      <c r="H178" s="6">
        <v>0</v>
      </c>
      <c r="I178" s="144">
        <v>0</v>
      </c>
      <c r="J178" s="214">
        <v>0</v>
      </c>
      <c r="K178" s="85">
        <v>0</v>
      </c>
      <c r="L178" s="214">
        <v>0</v>
      </c>
      <c r="M178" s="85">
        <f>K178+L178</f>
        <v>0</v>
      </c>
      <c r="N178" s="85">
        <v>0</v>
      </c>
      <c r="O178" s="214">
        <f>M178+N178</f>
        <v>0</v>
      </c>
      <c r="P178" s="85">
        <v>0</v>
      </c>
      <c r="Q178" s="85">
        <f>O178+P178</f>
        <v>0</v>
      </c>
      <c r="R178" s="85">
        <v>0</v>
      </c>
      <c r="S178" s="85">
        <f>Q178+R178</f>
        <v>0</v>
      </c>
      <c r="T178" s="85">
        <v>0</v>
      </c>
      <c r="U178" s="85">
        <v>0</v>
      </c>
      <c r="V178" s="85">
        <v>0</v>
      </c>
      <c r="W178" s="85">
        <f>S178+V178</f>
        <v>0</v>
      </c>
      <c r="X178" s="85">
        <v>0</v>
      </c>
      <c r="Y178" s="85">
        <v>0</v>
      </c>
      <c r="Z178" s="85">
        <f>W178+Y178</f>
        <v>0</v>
      </c>
      <c r="AA178" s="85">
        <v>0</v>
      </c>
      <c r="AB178" s="85">
        <f>Z178+AA178</f>
        <v>0</v>
      </c>
      <c r="AC178" s="138">
        <v>0</v>
      </c>
      <c r="AD178" s="159"/>
      <c r="AE178" s="17">
        <f>AB178*1.04</f>
        <v>0</v>
      </c>
      <c r="AF178" s="85">
        <v>0</v>
      </c>
      <c r="AG178" s="214">
        <v>0</v>
      </c>
      <c r="AH178" s="197">
        <v>0</v>
      </c>
      <c r="AI178" s="85">
        <f>AG178+AH178</f>
        <v>0</v>
      </c>
      <c r="AJ178" s="85">
        <v>0</v>
      </c>
      <c r="AK178" s="85">
        <f>AI178+AJ178</f>
        <v>0</v>
      </c>
      <c r="AL178" s="157">
        <v>0</v>
      </c>
      <c r="AM178" s="138">
        <f>AK178+AL178</f>
        <v>0</v>
      </c>
      <c r="AN178" s="157">
        <v>0</v>
      </c>
      <c r="AO178" s="262">
        <f>AM178+AN178</f>
        <v>0</v>
      </c>
      <c r="AP178" s="138">
        <v>0</v>
      </c>
      <c r="AQ178" s="85">
        <f>AO178+AP178</f>
        <v>0</v>
      </c>
      <c r="AR178" s="214">
        <v>0</v>
      </c>
      <c r="AS178" s="41">
        <f>SUM(AQ178:AR178)</f>
        <v>0</v>
      </c>
      <c r="AT178" s="85">
        <v>0</v>
      </c>
      <c r="AU178" s="157">
        <v>0</v>
      </c>
      <c r="AV178" s="138">
        <v>0</v>
      </c>
      <c r="AW178" s="157">
        <v>0</v>
      </c>
      <c r="AX178" s="138">
        <v>0</v>
      </c>
      <c r="AY178" s="157">
        <v>0</v>
      </c>
      <c r="AZ178" s="138">
        <v>0</v>
      </c>
      <c r="BA178" s="157">
        <v>0</v>
      </c>
      <c r="BB178" s="138">
        <v>0</v>
      </c>
      <c r="BC178" s="214">
        <f>AZ178+BB178</f>
        <v>0</v>
      </c>
      <c r="BD178" s="214">
        <v>0</v>
      </c>
      <c r="BE178" s="160">
        <v>0</v>
      </c>
      <c r="BF178" s="214">
        <v>0</v>
      </c>
    </row>
    <row r="179" spans="1:58" ht="23.25" customHeight="1">
      <c r="A179" s="182">
        <v>105</v>
      </c>
      <c r="B179" s="8" t="s">
        <v>139</v>
      </c>
      <c r="C179" s="202">
        <v>97</v>
      </c>
      <c r="D179" s="56" t="s">
        <v>140</v>
      </c>
      <c r="E179" s="101" t="s">
        <v>142</v>
      </c>
      <c r="F179" s="141">
        <v>1100</v>
      </c>
      <c r="G179" s="39">
        <v>1100</v>
      </c>
      <c r="H179" s="6">
        <v>35</v>
      </c>
      <c r="I179" s="144">
        <v>0</v>
      </c>
      <c r="J179" s="214">
        <v>34.28</v>
      </c>
      <c r="K179" s="85">
        <v>0</v>
      </c>
      <c r="L179" s="214">
        <v>0</v>
      </c>
      <c r="M179" s="85">
        <f>K179+L179</f>
        <v>0</v>
      </c>
      <c r="N179" s="85">
        <v>0</v>
      </c>
      <c r="O179" s="214">
        <f>M179+N179</f>
        <v>0</v>
      </c>
      <c r="P179" s="85">
        <v>0</v>
      </c>
      <c r="Q179" s="85">
        <f>O179+P179</f>
        <v>0</v>
      </c>
      <c r="R179" s="85">
        <v>0</v>
      </c>
      <c r="S179" s="85">
        <f>Q179+R179</f>
        <v>0</v>
      </c>
      <c r="T179" s="85">
        <v>0</v>
      </c>
      <c r="U179" s="85">
        <v>0</v>
      </c>
      <c r="V179" s="85">
        <v>0</v>
      </c>
      <c r="W179" s="85">
        <f>S179+V179</f>
        <v>0</v>
      </c>
      <c r="X179" s="85">
        <v>0</v>
      </c>
      <c r="Y179" s="85">
        <v>0</v>
      </c>
      <c r="Z179" s="85">
        <f>W179+Y179</f>
        <v>0</v>
      </c>
      <c r="AA179" s="85">
        <v>0</v>
      </c>
      <c r="AB179" s="85">
        <f>Z179+AA179</f>
        <v>0</v>
      </c>
      <c r="AC179" s="138">
        <v>0</v>
      </c>
      <c r="AD179" s="159"/>
      <c r="AE179" s="17">
        <f>AB179*1.04</f>
        <v>0</v>
      </c>
      <c r="AF179" s="85">
        <v>0</v>
      </c>
      <c r="AG179" s="214">
        <v>0</v>
      </c>
      <c r="AH179" s="197">
        <v>0</v>
      </c>
      <c r="AI179" s="85">
        <f>AG179+AH179</f>
        <v>0</v>
      </c>
      <c r="AJ179" s="85">
        <v>0</v>
      </c>
      <c r="AK179" s="85">
        <f>AI179+AJ179</f>
        <v>0</v>
      </c>
      <c r="AL179" s="157">
        <v>0</v>
      </c>
      <c r="AM179" s="138">
        <f>AK179+AL179</f>
        <v>0</v>
      </c>
      <c r="AN179" s="157">
        <v>0</v>
      </c>
      <c r="AO179" s="262">
        <f>AM179+AN179</f>
        <v>0</v>
      </c>
      <c r="AP179" s="138">
        <v>0</v>
      </c>
      <c r="AQ179" s="85">
        <f>AO179+AP179</f>
        <v>0</v>
      </c>
      <c r="AR179" s="214">
        <v>0</v>
      </c>
      <c r="AS179" s="41">
        <f>SUM(AQ179:AR179)</f>
        <v>0</v>
      </c>
      <c r="AT179" s="85">
        <v>0</v>
      </c>
      <c r="AU179" s="157">
        <v>0</v>
      </c>
      <c r="AV179" s="138">
        <v>0</v>
      </c>
      <c r="AW179" s="157">
        <v>0</v>
      </c>
      <c r="AX179" s="138">
        <v>0</v>
      </c>
      <c r="AY179" s="157">
        <v>0</v>
      </c>
      <c r="AZ179" s="138">
        <v>0</v>
      </c>
      <c r="BA179" s="157">
        <v>0</v>
      </c>
      <c r="BB179" s="138">
        <v>0</v>
      </c>
      <c r="BC179" s="214">
        <f>AZ179+BB179</f>
        <v>0</v>
      </c>
      <c r="BD179" s="214">
        <v>0</v>
      </c>
      <c r="BE179" s="160">
        <v>0</v>
      </c>
      <c r="BF179" s="214">
        <v>0</v>
      </c>
    </row>
    <row r="180" spans="1:58" ht="12.75">
      <c r="A180" s="182">
        <v>106</v>
      </c>
      <c r="B180" s="8" t="s">
        <v>159</v>
      </c>
      <c r="C180" s="202"/>
      <c r="D180" s="56"/>
      <c r="E180" s="101" t="s">
        <v>162</v>
      </c>
      <c r="F180" s="141"/>
      <c r="G180" s="39"/>
      <c r="H180" s="6"/>
      <c r="I180" s="144"/>
      <c r="J180" s="214">
        <v>0</v>
      </c>
      <c r="K180" s="85">
        <v>0</v>
      </c>
      <c r="L180" s="214">
        <v>0</v>
      </c>
      <c r="M180" s="85">
        <f>K180+L180</f>
        <v>0</v>
      </c>
      <c r="N180" s="85">
        <v>0</v>
      </c>
      <c r="O180" s="214">
        <f>M180+N180</f>
        <v>0</v>
      </c>
      <c r="P180" s="85">
        <v>0</v>
      </c>
      <c r="Q180" s="85">
        <f>O180+P180</f>
        <v>0</v>
      </c>
      <c r="R180" s="85">
        <v>0</v>
      </c>
      <c r="S180" s="85">
        <f>Q180+R180</f>
        <v>0</v>
      </c>
      <c r="T180" s="85">
        <v>0</v>
      </c>
      <c r="U180" s="85">
        <v>0</v>
      </c>
      <c r="V180" s="85">
        <v>0</v>
      </c>
      <c r="W180" s="85">
        <f>S180+V180</f>
        <v>0</v>
      </c>
      <c r="X180" s="85">
        <v>0</v>
      </c>
      <c r="Y180" s="85">
        <v>0</v>
      </c>
      <c r="Z180" s="85">
        <f>W180+Y180</f>
        <v>0</v>
      </c>
      <c r="AA180" s="85">
        <v>0</v>
      </c>
      <c r="AB180" s="85">
        <f>Z180+AA180</f>
        <v>0</v>
      </c>
      <c r="AC180" s="138">
        <v>0</v>
      </c>
      <c r="AD180" s="159"/>
      <c r="AE180" s="17">
        <f>AB180*1.04</f>
        <v>0</v>
      </c>
      <c r="AF180" s="85">
        <v>0</v>
      </c>
      <c r="AG180" s="214">
        <v>0</v>
      </c>
      <c r="AH180" s="197">
        <v>0</v>
      </c>
      <c r="AI180" s="85">
        <f>AG180+AH180</f>
        <v>0</v>
      </c>
      <c r="AJ180" s="85">
        <v>0</v>
      </c>
      <c r="AK180" s="85">
        <f>AI180+AJ180</f>
        <v>0</v>
      </c>
      <c r="AL180" s="157">
        <v>0</v>
      </c>
      <c r="AM180" s="138">
        <f>AK180+AL180</f>
        <v>0</v>
      </c>
      <c r="AN180" s="157">
        <v>0</v>
      </c>
      <c r="AO180" s="262">
        <f>AM180+AN180</f>
        <v>0</v>
      </c>
      <c r="AP180" s="138">
        <v>0</v>
      </c>
      <c r="AQ180" s="85">
        <f>AO180+AP180</f>
        <v>0</v>
      </c>
      <c r="AR180" s="214">
        <v>0</v>
      </c>
      <c r="AS180" s="41">
        <f>SUM(AQ180:AR180)</f>
        <v>0</v>
      </c>
      <c r="AT180" s="85">
        <v>0</v>
      </c>
      <c r="AU180" s="157">
        <v>0</v>
      </c>
      <c r="AV180" s="138">
        <v>0</v>
      </c>
      <c r="AW180" s="157">
        <v>0</v>
      </c>
      <c r="AX180" s="138">
        <v>0</v>
      </c>
      <c r="AY180" s="157">
        <v>0</v>
      </c>
      <c r="AZ180" s="138">
        <v>0</v>
      </c>
      <c r="BA180" s="157">
        <v>0</v>
      </c>
      <c r="BB180" s="138">
        <v>0</v>
      </c>
      <c r="BC180" s="214">
        <f>AZ180+BB180</f>
        <v>0</v>
      </c>
      <c r="BD180" s="214">
        <v>0</v>
      </c>
      <c r="BE180" s="160">
        <v>0</v>
      </c>
      <c r="BF180" s="214">
        <v>0</v>
      </c>
    </row>
    <row r="181" spans="1:58" ht="12.75">
      <c r="A181" s="182">
        <v>107</v>
      </c>
      <c r="B181" s="8" t="s">
        <v>186</v>
      </c>
      <c r="C181" s="202">
        <v>99</v>
      </c>
      <c r="D181" s="56"/>
      <c r="E181" s="101" t="s">
        <v>188</v>
      </c>
      <c r="F181" s="141">
        <v>0</v>
      </c>
      <c r="G181" s="39">
        <v>0</v>
      </c>
      <c r="H181" s="6">
        <v>0</v>
      </c>
      <c r="I181" s="144">
        <v>0</v>
      </c>
      <c r="J181" s="214">
        <v>0</v>
      </c>
      <c r="K181" s="85">
        <v>0</v>
      </c>
      <c r="L181" s="214">
        <v>0</v>
      </c>
      <c r="M181" s="85">
        <f>K181+L181</f>
        <v>0</v>
      </c>
      <c r="N181" s="85">
        <v>0</v>
      </c>
      <c r="O181" s="214">
        <f>M181+N181</f>
        <v>0</v>
      </c>
      <c r="P181" s="85">
        <v>0</v>
      </c>
      <c r="Q181" s="85">
        <f>O181+P181</f>
        <v>0</v>
      </c>
      <c r="R181" s="85">
        <v>0</v>
      </c>
      <c r="S181" s="85">
        <f>Q181+R181</f>
        <v>0</v>
      </c>
      <c r="T181" s="85">
        <v>0</v>
      </c>
      <c r="U181" s="85">
        <v>0</v>
      </c>
      <c r="V181" s="85">
        <v>0</v>
      </c>
      <c r="W181" s="85">
        <f>S181+V181</f>
        <v>0</v>
      </c>
      <c r="X181" s="85">
        <v>0</v>
      </c>
      <c r="Y181" s="85">
        <v>0</v>
      </c>
      <c r="Z181" s="85">
        <f>W181+Y181</f>
        <v>0</v>
      </c>
      <c r="AA181" s="85">
        <v>0</v>
      </c>
      <c r="AB181" s="85">
        <f>Z181+AA181</f>
        <v>0</v>
      </c>
      <c r="AC181" s="138">
        <v>0</v>
      </c>
      <c r="AD181" s="159"/>
      <c r="AE181" s="17">
        <f>AB181*1.04</f>
        <v>0</v>
      </c>
      <c r="AF181" s="85">
        <v>0</v>
      </c>
      <c r="AG181" s="214">
        <v>0</v>
      </c>
      <c r="AH181" s="197">
        <v>0</v>
      </c>
      <c r="AI181" s="85">
        <f>AG181+AH181</f>
        <v>0</v>
      </c>
      <c r="AJ181" s="85">
        <v>0</v>
      </c>
      <c r="AK181" s="85">
        <f>AI181+AJ181</f>
        <v>0</v>
      </c>
      <c r="AL181" s="157">
        <v>0</v>
      </c>
      <c r="AM181" s="138">
        <f>AK181+AL181</f>
        <v>0</v>
      </c>
      <c r="AN181" s="157">
        <v>0</v>
      </c>
      <c r="AO181" s="262">
        <f>AM181+AN181</f>
        <v>0</v>
      </c>
      <c r="AP181" s="138">
        <v>0</v>
      </c>
      <c r="AQ181" s="85">
        <f>AO181+AP181</f>
        <v>0</v>
      </c>
      <c r="AR181" s="214">
        <v>0</v>
      </c>
      <c r="AS181" s="41">
        <f>SUM(AQ181:AR181)</f>
        <v>0</v>
      </c>
      <c r="AT181" s="85">
        <v>0</v>
      </c>
      <c r="AU181" s="157">
        <v>0</v>
      </c>
      <c r="AV181" s="138">
        <v>0</v>
      </c>
      <c r="AW181" s="157">
        <v>0</v>
      </c>
      <c r="AX181" s="138">
        <v>0</v>
      </c>
      <c r="AY181" s="157">
        <v>0</v>
      </c>
      <c r="AZ181" s="138">
        <v>0</v>
      </c>
      <c r="BA181" s="157">
        <v>0</v>
      </c>
      <c r="BB181" s="138">
        <v>0</v>
      </c>
      <c r="BC181" s="214">
        <f>AZ181+BB181</f>
        <v>0</v>
      </c>
      <c r="BD181" s="214">
        <v>0</v>
      </c>
      <c r="BE181" s="160">
        <v>0</v>
      </c>
      <c r="BF181" s="214">
        <v>0</v>
      </c>
    </row>
    <row r="182" spans="1:58" ht="12" customHeight="1">
      <c r="A182" s="182">
        <v>108</v>
      </c>
      <c r="B182" s="8" t="s">
        <v>206</v>
      </c>
      <c r="C182" s="202">
        <v>100</v>
      </c>
      <c r="D182" s="56" t="s">
        <v>207</v>
      </c>
      <c r="E182" s="101" t="s">
        <v>209</v>
      </c>
      <c r="F182" s="141">
        <v>223.42</v>
      </c>
      <c r="G182" s="39">
        <v>103.05</v>
      </c>
      <c r="H182" s="6">
        <v>600</v>
      </c>
      <c r="I182" s="144">
        <v>0</v>
      </c>
      <c r="J182" s="214">
        <v>600</v>
      </c>
      <c r="K182" s="85">
        <v>150</v>
      </c>
      <c r="L182" s="214">
        <v>0</v>
      </c>
      <c r="M182" s="85">
        <f>K182+L182</f>
        <v>150</v>
      </c>
      <c r="N182" s="85">
        <v>0</v>
      </c>
      <c r="O182" s="214">
        <f>M182+N182</f>
        <v>150</v>
      </c>
      <c r="P182" s="85">
        <v>0</v>
      </c>
      <c r="Q182" s="85">
        <f>O182+P182</f>
        <v>150</v>
      </c>
      <c r="R182" s="85">
        <v>100</v>
      </c>
      <c r="S182" s="85">
        <f>Q182+R182</f>
        <v>250</v>
      </c>
      <c r="T182" s="85">
        <v>149</v>
      </c>
      <c r="U182" s="85">
        <v>149</v>
      </c>
      <c r="V182" s="85">
        <v>0</v>
      </c>
      <c r="W182" s="85">
        <v>400</v>
      </c>
      <c r="X182" s="85">
        <v>249</v>
      </c>
      <c r="Y182" s="85">
        <v>0</v>
      </c>
      <c r="Z182" s="85">
        <f>W182+Y182</f>
        <v>400</v>
      </c>
      <c r="AA182" s="85">
        <v>0</v>
      </c>
      <c r="AB182" s="85">
        <f>Z182+AA182</f>
        <v>400</v>
      </c>
      <c r="AC182" s="138">
        <v>400</v>
      </c>
      <c r="AD182" s="159">
        <f>AC182/AB182*100</f>
        <v>100</v>
      </c>
      <c r="AE182" s="17">
        <f>AB182*1.04</f>
        <v>416</v>
      </c>
      <c r="AF182" s="85">
        <v>0</v>
      </c>
      <c r="AG182" s="214">
        <v>400</v>
      </c>
      <c r="AH182" s="197">
        <v>0</v>
      </c>
      <c r="AI182" s="85">
        <f>AG182+AH182</f>
        <v>400</v>
      </c>
      <c r="AJ182" s="85">
        <v>0</v>
      </c>
      <c r="AK182" s="85">
        <f>AI182+AJ182</f>
        <v>400</v>
      </c>
      <c r="AL182" s="157">
        <v>100</v>
      </c>
      <c r="AM182" s="138">
        <f>AK182+AL182</f>
        <v>500</v>
      </c>
      <c r="AN182" s="157">
        <v>0</v>
      </c>
      <c r="AO182" s="262">
        <f>AM182+AN182</f>
        <v>500</v>
      </c>
      <c r="AP182" s="138">
        <v>50</v>
      </c>
      <c r="AQ182" s="85">
        <f>AO182+AP182</f>
        <v>550</v>
      </c>
      <c r="AR182" s="214">
        <v>0</v>
      </c>
      <c r="AS182" s="41">
        <f>SUM(AQ182:AR182)</f>
        <v>550</v>
      </c>
      <c r="AT182" s="85">
        <v>329</v>
      </c>
      <c r="AU182" s="157">
        <v>0</v>
      </c>
      <c r="AV182" s="138">
        <v>550</v>
      </c>
      <c r="AW182" s="157">
        <v>650</v>
      </c>
      <c r="AX182" s="138">
        <f>SUM(AV182:AW182)</f>
        <v>1200</v>
      </c>
      <c r="AY182" s="157">
        <v>-550</v>
      </c>
      <c r="AZ182" s="138">
        <f>SUM(AX182:AY182)</f>
        <v>650</v>
      </c>
      <c r="BA182" s="157">
        <v>506</v>
      </c>
      <c r="BB182" s="138">
        <v>0</v>
      </c>
      <c r="BC182" s="214">
        <f>AZ182+BB182</f>
        <v>650</v>
      </c>
      <c r="BD182" s="214">
        <v>506</v>
      </c>
      <c r="BE182" s="160">
        <f>BD182/BC182*100</f>
        <v>77.84615384615384</v>
      </c>
      <c r="BF182" s="214">
        <v>0</v>
      </c>
    </row>
    <row r="183" spans="1:58" ht="12.75" hidden="1">
      <c r="A183" s="182">
        <v>101</v>
      </c>
      <c r="B183" s="8" t="s">
        <v>227</v>
      </c>
      <c r="C183" s="202"/>
      <c r="D183" s="56"/>
      <c r="E183" s="101" t="s">
        <v>229</v>
      </c>
      <c r="F183" s="141"/>
      <c r="G183" s="39"/>
      <c r="H183" s="6"/>
      <c r="I183" s="144"/>
      <c r="J183" s="214"/>
      <c r="K183" s="85"/>
      <c r="L183" s="214"/>
      <c r="M183" s="85">
        <f>K183+L183</f>
        <v>0</v>
      </c>
      <c r="N183" s="85"/>
      <c r="O183" s="214">
        <f>M183+N183</f>
        <v>0</v>
      </c>
      <c r="P183" s="85"/>
      <c r="Q183" s="85">
        <f>O183+P183</f>
        <v>0</v>
      </c>
      <c r="R183" s="85"/>
      <c r="S183" s="85">
        <f>Q183+R183</f>
        <v>0</v>
      </c>
      <c r="T183" s="85"/>
      <c r="U183" s="85"/>
      <c r="V183" s="85"/>
      <c r="W183" s="85">
        <f>S183+V183</f>
        <v>0</v>
      </c>
      <c r="X183" s="85"/>
      <c r="Y183" s="85"/>
      <c r="Z183" s="85">
        <f>W183+Y183</f>
        <v>0</v>
      </c>
      <c r="AA183" s="85"/>
      <c r="AB183" s="85">
        <f>Z183+AA183</f>
        <v>0</v>
      </c>
      <c r="AC183" s="138"/>
      <c r="AD183" s="159" t="e">
        <f>AC183/AB183*100</f>
        <v>#DIV/0!</v>
      </c>
      <c r="AE183" s="17">
        <f>AB183*1.04</f>
        <v>0</v>
      </c>
      <c r="AF183" s="85"/>
      <c r="AG183" s="214"/>
      <c r="AH183" s="197"/>
      <c r="AI183" s="85">
        <f>AG183+AH183</f>
        <v>0</v>
      </c>
      <c r="AJ183" s="85"/>
      <c r="AK183" s="85">
        <f>AI183+AJ183</f>
        <v>0</v>
      </c>
      <c r="AL183" s="157"/>
      <c r="AM183" s="138">
        <f>AK183+AL183</f>
        <v>0</v>
      </c>
      <c r="AN183" s="157"/>
      <c r="AO183" s="262">
        <f>AM183+AN183</f>
        <v>0</v>
      </c>
      <c r="AP183" s="138"/>
      <c r="AQ183" s="85">
        <f>AO183+AP183</f>
        <v>0</v>
      </c>
      <c r="AR183" s="214"/>
      <c r="AS183" s="41"/>
      <c r="AT183" s="85"/>
      <c r="AU183" s="157"/>
      <c r="AV183" s="138"/>
      <c r="AW183" s="157"/>
      <c r="AX183" s="138"/>
      <c r="AY183" s="157"/>
      <c r="AZ183" s="138"/>
      <c r="BA183" s="157"/>
      <c r="BB183" s="138"/>
      <c r="BC183" s="214">
        <f>AZ183+BB183</f>
        <v>0</v>
      </c>
      <c r="BD183" s="214"/>
      <c r="BE183" s="160" t="e">
        <f>BD183/BC183*100</f>
        <v>#DIV/0!</v>
      </c>
      <c r="BF183" s="214"/>
    </row>
    <row r="184" spans="1:58" ht="12.75">
      <c r="A184" s="182">
        <v>109</v>
      </c>
      <c r="B184" s="8" t="s">
        <v>244</v>
      </c>
      <c r="C184" s="202"/>
      <c r="D184" s="56"/>
      <c r="E184" s="101" t="s">
        <v>246</v>
      </c>
      <c r="F184" s="141"/>
      <c r="G184" s="39"/>
      <c r="H184" s="6">
        <v>0</v>
      </c>
      <c r="I184" s="144"/>
      <c r="J184" s="214">
        <v>0</v>
      </c>
      <c r="K184" s="85">
        <v>0</v>
      </c>
      <c r="L184" s="214">
        <v>0</v>
      </c>
      <c r="M184" s="85">
        <f>K184+L184</f>
        <v>0</v>
      </c>
      <c r="N184" s="85">
        <v>0</v>
      </c>
      <c r="O184" s="214">
        <f>M184+N184</f>
        <v>0</v>
      </c>
      <c r="P184" s="85">
        <v>0</v>
      </c>
      <c r="Q184" s="85">
        <f>O184+P184</f>
        <v>0</v>
      </c>
      <c r="R184" s="85">
        <v>0</v>
      </c>
      <c r="S184" s="85">
        <f>Q184+R184</f>
        <v>0</v>
      </c>
      <c r="T184" s="85">
        <v>0</v>
      </c>
      <c r="U184" s="85">
        <v>0</v>
      </c>
      <c r="V184" s="85">
        <v>0</v>
      </c>
      <c r="W184" s="85">
        <f>S184+V184</f>
        <v>0</v>
      </c>
      <c r="X184" s="85">
        <v>0</v>
      </c>
      <c r="Y184" s="85">
        <v>0</v>
      </c>
      <c r="Z184" s="85">
        <f>W184+Y184</f>
        <v>0</v>
      </c>
      <c r="AA184" s="85">
        <v>0</v>
      </c>
      <c r="AB184" s="85">
        <f>Z184+AA184</f>
        <v>0</v>
      </c>
      <c r="AC184" s="138">
        <v>0</v>
      </c>
      <c r="AD184" s="159"/>
      <c r="AE184" s="17">
        <f>AB184*1.04</f>
        <v>0</v>
      </c>
      <c r="AF184" s="85">
        <v>0</v>
      </c>
      <c r="AG184" s="214">
        <v>0</v>
      </c>
      <c r="AH184" s="197">
        <v>0</v>
      </c>
      <c r="AI184" s="85">
        <f>AG184+AH184</f>
        <v>0</v>
      </c>
      <c r="AJ184" s="85">
        <v>0</v>
      </c>
      <c r="AK184" s="85">
        <f>AI184+AJ184</f>
        <v>0</v>
      </c>
      <c r="AL184" s="157">
        <v>0</v>
      </c>
      <c r="AM184" s="138">
        <f>AK184+AL184</f>
        <v>0</v>
      </c>
      <c r="AN184" s="157">
        <v>0</v>
      </c>
      <c r="AO184" s="262">
        <f>AM184+AN184</f>
        <v>0</v>
      </c>
      <c r="AP184" s="138">
        <v>0</v>
      </c>
      <c r="AQ184" s="85">
        <f>AO184+AP184</f>
        <v>0</v>
      </c>
      <c r="AR184" s="214">
        <v>0</v>
      </c>
      <c r="AS184" s="41">
        <f>SUM(AQ184:AR184)</f>
        <v>0</v>
      </c>
      <c r="AT184" s="85">
        <v>0</v>
      </c>
      <c r="AU184" s="157">
        <v>0</v>
      </c>
      <c r="AV184" s="138">
        <v>0</v>
      </c>
      <c r="AW184" s="157">
        <v>0</v>
      </c>
      <c r="AX184" s="138">
        <v>0</v>
      </c>
      <c r="AY184" s="157">
        <v>0</v>
      </c>
      <c r="AZ184" s="138">
        <v>0</v>
      </c>
      <c r="BA184" s="157">
        <v>0</v>
      </c>
      <c r="BB184" s="138">
        <v>0</v>
      </c>
      <c r="BC184" s="214">
        <f>AZ184+BB184</f>
        <v>0</v>
      </c>
      <c r="BD184" s="214">
        <v>0</v>
      </c>
      <c r="BE184" s="160">
        <v>0</v>
      </c>
      <c r="BF184" s="214">
        <v>0</v>
      </c>
    </row>
    <row r="185" spans="1:58" ht="12" customHeight="1">
      <c r="A185" s="182">
        <v>110</v>
      </c>
      <c r="B185" s="8" t="s">
        <v>261</v>
      </c>
      <c r="C185" s="202"/>
      <c r="D185" s="56"/>
      <c r="E185" s="101" t="s">
        <v>263</v>
      </c>
      <c r="F185" s="141"/>
      <c r="G185" s="39"/>
      <c r="H185" s="6">
        <v>0</v>
      </c>
      <c r="I185" s="144"/>
      <c r="J185" s="214">
        <v>0</v>
      </c>
      <c r="K185" s="85">
        <v>0</v>
      </c>
      <c r="L185" s="214">
        <v>0</v>
      </c>
      <c r="M185" s="85">
        <f>K185+L185</f>
        <v>0</v>
      </c>
      <c r="N185" s="85">
        <v>0</v>
      </c>
      <c r="O185" s="214">
        <f>M185+N185</f>
        <v>0</v>
      </c>
      <c r="P185" s="85">
        <v>0</v>
      </c>
      <c r="Q185" s="85">
        <f>O185+P185</f>
        <v>0</v>
      </c>
      <c r="R185" s="85">
        <v>0</v>
      </c>
      <c r="S185" s="85">
        <f>Q185+R185</f>
        <v>0</v>
      </c>
      <c r="T185" s="85">
        <v>0</v>
      </c>
      <c r="U185" s="85">
        <v>0</v>
      </c>
      <c r="V185" s="85">
        <v>0</v>
      </c>
      <c r="W185" s="85">
        <f>S185+V185</f>
        <v>0</v>
      </c>
      <c r="X185" s="85">
        <v>0</v>
      </c>
      <c r="Y185" s="85">
        <v>0</v>
      </c>
      <c r="Z185" s="85">
        <f>W185+Y185</f>
        <v>0</v>
      </c>
      <c r="AA185" s="85">
        <v>0</v>
      </c>
      <c r="AB185" s="85">
        <f>Z185+AA185</f>
        <v>0</v>
      </c>
      <c r="AC185" s="138">
        <v>0</v>
      </c>
      <c r="AD185" s="159"/>
      <c r="AE185" s="17">
        <f>AB185*1.04</f>
        <v>0</v>
      </c>
      <c r="AF185" s="85">
        <v>0</v>
      </c>
      <c r="AG185" s="214">
        <v>0</v>
      </c>
      <c r="AH185" s="197">
        <v>0</v>
      </c>
      <c r="AI185" s="85">
        <f>AG185+AH185</f>
        <v>0</v>
      </c>
      <c r="AJ185" s="85">
        <v>0</v>
      </c>
      <c r="AK185" s="85">
        <f>AI185+AJ185</f>
        <v>0</v>
      </c>
      <c r="AL185" s="157">
        <v>0</v>
      </c>
      <c r="AM185" s="138">
        <f>AK185+AL185</f>
        <v>0</v>
      </c>
      <c r="AN185" s="157">
        <v>0</v>
      </c>
      <c r="AO185" s="262">
        <f>AM185+AN185</f>
        <v>0</v>
      </c>
      <c r="AP185" s="138">
        <v>0</v>
      </c>
      <c r="AQ185" s="85">
        <f>AO185+AP185</f>
        <v>0</v>
      </c>
      <c r="AR185" s="214">
        <v>0</v>
      </c>
      <c r="AS185" s="41">
        <f>SUM(AQ185:AR185)</f>
        <v>0</v>
      </c>
      <c r="AT185" s="85">
        <v>0</v>
      </c>
      <c r="AU185" s="157">
        <v>0</v>
      </c>
      <c r="AV185" s="138">
        <v>0</v>
      </c>
      <c r="AW185" s="157">
        <v>0</v>
      </c>
      <c r="AX185" s="138">
        <v>0</v>
      </c>
      <c r="AY185" s="157">
        <v>0</v>
      </c>
      <c r="AZ185" s="138">
        <v>0</v>
      </c>
      <c r="BA185" s="157">
        <v>0</v>
      </c>
      <c r="BB185" s="138">
        <v>0</v>
      </c>
      <c r="BC185" s="214">
        <f>AZ185+BB185</f>
        <v>0</v>
      </c>
      <c r="BD185" s="214">
        <v>0</v>
      </c>
      <c r="BE185" s="160">
        <v>0</v>
      </c>
      <c r="BF185" s="214">
        <v>0</v>
      </c>
    </row>
    <row r="186" spans="1:58" ht="12.75">
      <c r="A186" s="182">
        <v>111</v>
      </c>
      <c r="B186" s="8" t="s">
        <v>276</v>
      </c>
      <c r="C186" s="202"/>
      <c r="D186" s="56"/>
      <c r="E186" s="101" t="s">
        <v>278</v>
      </c>
      <c r="F186" s="141"/>
      <c r="G186" s="39"/>
      <c r="H186" s="6"/>
      <c r="I186" s="144"/>
      <c r="J186" s="41"/>
      <c r="K186" s="41">
        <v>0</v>
      </c>
      <c r="L186" s="214">
        <v>0</v>
      </c>
      <c r="M186" s="85">
        <v>0</v>
      </c>
      <c r="N186" s="85">
        <v>5081</v>
      </c>
      <c r="O186" s="214">
        <f>M186+N186</f>
        <v>5081</v>
      </c>
      <c r="P186" s="85">
        <v>0</v>
      </c>
      <c r="Q186" s="85">
        <v>9839</v>
      </c>
      <c r="R186" s="85">
        <v>3130</v>
      </c>
      <c r="S186" s="85">
        <f>Q186+R186</f>
        <v>12969</v>
      </c>
      <c r="T186" s="85">
        <v>2284</v>
      </c>
      <c r="U186" s="85">
        <v>2284</v>
      </c>
      <c r="V186" s="85">
        <v>0</v>
      </c>
      <c r="W186" s="85">
        <v>13159</v>
      </c>
      <c r="X186" s="85">
        <v>11119</v>
      </c>
      <c r="Y186" s="85">
        <v>0</v>
      </c>
      <c r="Z186" s="85">
        <f>W186+Y186</f>
        <v>13159</v>
      </c>
      <c r="AA186" s="85">
        <v>0</v>
      </c>
      <c r="AB186" s="85">
        <f>Z186+AA186</f>
        <v>13159</v>
      </c>
      <c r="AC186" s="138">
        <v>10072</v>
      </c>
      <c r="AD186" s="159">
        <f>AC186/AB186*100</f>
        <v>76.54077057527168</v>
      </c>
      <c r="AE186" s="17">
        <f>AB186*1.04</f>
        <v>13685.36</v>
      </c>
      <c r="AF186" s="85">
        <v>0</v>
      </c>
      <c r="AG186" s="214">
        <v>784</v>
      </c>
      <c r="AH186" s="197">
        <v>0</v>
      </c>
      <c r="AI186" s="85">
        <f>AG186+AH186</f>
        <v>784</v>
      </c>
      <c r="AJ186" s="85">
        <v>2100</v>
      </c>
      <c r="AK186" s="85">
        <f>AI186+AJ186</f>
        <v>2884</v>
      </c>
      <c r="AL186" s="157">
        <v>5376</v>
      </c>
      <c r="AM186" s="138">
        <f>AK186+AL186</f>
        <v>8260</v>
      </c>
      <c r="AN186" s="157">
        <v>0</v>
      </c>
      <c r="AO186" s="262">
        <f>AM186+AN186</f>
        <v>8260</v>
      </c>
      <c r="AP186" s="138">
        <v>0</v>
      </c>
      <c r="AQ186" s="85">
        <f>AO186+AP186</f>
        <v>8260</v>
      </c>
      <c r="AR186" s="214">
        <v>1507</v>
      </c>
      <c r="AS186" s="41">
        <f>SUM(AQ186:AR186)</f>
        <v>9767</v>
      </c>
      <c r="AT186" s="85">
        <v>6460</v>
      </c>
      <c r="AU186" s="157">
        <v>0</v>
      </c>
      <c r="AV186" s="138">
        <v>9767</v>
      </c>
      <c r="AW186" s="157">
        <v>0</v>
      </c>
      <c r="AX186" s="138">
        <f>SUM(AV186:AW186)</f>
        <v>9767</v>
      </c>
      <c r="AY186" s="157">
        <v>-500</v>
      </c>
      <c r="AZ186" s="138">
        <f>SUM(AX186:AY186)</f>
        <v>9267</v>
      </c>
      <c r="BA186" s="157">
        <v>7643</v>
      </c>
      <c r="BB186" s="138">
        <v>0</v>
      </c>
      <c r="BC186" s="214">
        <f>AZ186+BB186</f>
        <v>9267</v>
      </c>
      <c r="BD186" s="214">
        <v>7721</v>
      </c>
      <c r="BE186" s="160">
        <f>BD186/BC186*100</f>
        <v>83.31714686522066</v>
      </c>
      <c r="BF186" s="214">
        <v>839</v>
      </c>
    </row>
    <row r="187" spans="1:58" ht="12.75">
      <c r="A187" s="182">
        <v>112</v>
      </c>
      <c r="B187" s="158" t="s">
        <v>291</v>
      </c>
      <c r="C187" s="202">
        <v>101</v>
      </c>
      <c r="D187" s="56"/>
      <c r="E187" s="101" t="s">
        <v>293</v>
      </c>
      <c r="F187" s="204">
        <f>SUM(F188:F190)</f>
        <v>0</v>
      </c>
      <c r="G187" s="233">
        <f>SUM(G188:G190)</f>
        <v>0</v>
      </c>
      <c r="H187" s="120">
        <f>SUM(H188:H192)</f>
        <v>442</v>
      </c>
      <c r="I187" s="204">
        <f>SUM(I188:I192)</f>
        <v>0</v>
      </c>
      <c r="J187" s="204">
        <f>SUM(J188:J192)</f>
        <v>442</v>
      </c>
      <c r="K187" s="233">
        <f>SUM(K188:K195)</f>
        <v>9473</v>
      </c>
      <c r="L187" s="17">
        <f>SUM(L188:L195)</f>
        <v>375</v>
      </c>
      <c r="M187" s="159">
        <f>SUM(M188:M195)</f>
        <v>9848</v>
      </c>
      <c r="N187" s="159">
        <f>SUM(N188:N195)</f>
        <v>0</v>
      </c>
      <c r="O187" s="17">
        <f>SUM(O188:O195)</f>
        <v>9848</v>
      </c>
      <c r="P187" s="159">
        <f>SUM(P188:P195)</f>
        <v>0</v>
      </c>
      <c r="Q187" s="159">
        <f>SUM(Q188:Q195)</f>
        <v>9848</v>
      </c>
      <c r="R187" s="159">
        <f>SUM(R188:R195)</f>
        <v>5263</v>
      </c>
      <c r="S187" s="159">
        <f>SUM(S188:S195)</f>
        <v>15111</v>
      </c>
      <c r="T187" s="159">
        <f>SUM(T188:T195)</f>
        <v>13789</v>
      </c>
      <c r="U187" s="159">
        <f>SUM(U188:U195)</f>
        <v>13835</v>
      </c>
      <c r="V187" s="159">
        <f>SUM(V188:V195)</f>
        <v>9500</v>
      </c>
      <c r="W187" s="159">
        <f>SUM(W188:W195)</f>
        <v>24611</v>
      </c>
      <c r="X187" s="159">
        <f>SUM(X188:X195)</f>
        <v>23600</v>
      </c>
      <c r="Y187" s="159">
        <f>SUM(Y188:Y195)</f>
        <v>-485</v>
      </c>
      <c r="Z187" s="159">
        <f>SUM(Z188:Z195)</f>
        <v>24126</v>
      </c>
      <c r="AA187" s="159">
        <f>SUM(AA188:AA195)</f>
        <v>0</v>
      </c>
      <c r="AB187" s="159">
        <f>SUM(AB188:AB195)</f>
        <v>24126</v>
      </c>
      <c r="AC187" s="159">
        <f>SUM(AC188:AC195)</f>
        <v>23870</v>
      </c>
      <c r="AD187" s="159">
        <f>AC187/AB187*100</f>
        <v>98.93890408687723</v>
      </c>
      <c r="AE187" s="17">
        <f>AB187*1.04</f>
        <v>25091.04</v>
      </c>
      <c r="AF187" s="159">
        <f>SUM(AF188:AF195)</f>
        <v>2081.04</v>
      </c>
      <c r="AG187" s="17">
        <f>SUM(AG188:AG195)</f>
        <v>7431</v>
      </c>
      <c r="AH187" s="17">
        <f>SUM(AH188:AH195)</f>
        <v>0</v>
      </c>
      <c r="AI187" s="159">
        <f>SUM(AI188:AI195)</f>
        <v>7431</v>
      </c>
      <c r="AJ187" s="159">
        <f>SUM(AJ188:AJ195)</f>
        <v>2660</v>
      </c>
      <c r="AK187" s="159">
        <f>SUM(AK188:AK195)</f>
        <v>10091</v>
      </c>
      <c r="AL187" s="159">
        <f>SUM(AL188:AL195)</f>
        <v>0</v>
      </c>
      <c r="AM187" s="159">
        <f>SUM(AM188:AM195)</f>
        <v>10091</v>
      </c>
      <c r="AN187" s="159">
        <f>SUM(AN188:AN195)</f>
        <v>1674</v>
      </c>
      <c r="AO187" s="159">
        <f>SUM(AO188:AO195)</f>
        <v>11765</v>
      </c>
      <c r="AP187" s="159">
        <f>SUM(AP188:AP195)</f>
        <v>0</v>
      </c>
      <c r="AQ187" s="159">
        <f>SUM(AQ188:AQ195)</f>
        <v>11765</v>
      </c>
      <c r="AR187" s="159">
        <f>SUM(AR188:AR195)</f>
        <v>0</v>
      </c>
      <c r="AS187" s="159">
        <f>SUM(AS188:AS195)</f>
        <v>11765</v>
      </c>
      <c r="AT187" s="159">
        <f>SUM(AT188:AT195)</f>
        <v>11020</v>
      </c>
      <c r="AU187" s="159">
        <f>SUM(AU188:AU195)</f>
        <v>6779</v>
      </c>
      <c r="AV187" s="159">
        <f>SUM(AV188:AV195)</f>
        <v>18544</v>
      </c>
      <c r="AW187" s="159">
        <f>SUM(AW188:AW195)</f>
        <v>230</v>
      </c>
      <c r="AX187" s="159">
        <f>SUM(AX188:AX195)</f>
        <v>18774</v>
      </c>
      <c r="AY187" s="159">
        <f>SUM(AY188:AY195)</f>
        <v>25</v>
      </c>
      <c r="AZ187" s="159">
        <f>SUM(AZ188:AZ195)</f>
        <v>18799</v>
      </c>
      <c r="BA187" s="159">
        <f>SUM(BA188:BA195)</f>
        <v>18529</v>
      </c>
      <c r="BB187" s="159">
        <f>SUM(BB188:BB195)</f>
        <v>2723</v>
      </c>
      <c r="BC187" s="17">
        <f>SUM(BC188:BC195)</f>
        <v>21522</v>
      </c>
      <c r="BD187" s="17">
        <f>SUM(BD188:BD195)</f>
        <v>21218</v>
      </c>
      <c r="BE187" s="274">
        <f>SUM(BE188:BE195)</f>
        <v>440.7025978880478</v>
      </c>
      <c r="BF187" s="17">
        <f>SUM(BF188:BF195)</f>
        <v>11278</v>
      </c>
    </row>
    <row r="188" spans="1:58" ht="12.75">
      <c r="A188" s="182">
        <v>113</v>
      </c>
      <c r="B188" s="8" t="s">
        <v>308</v>
      </c>
      <c r="C188" s="202">
        <v>102</v>
      </c>
      <c r="D188" s="56"/>
      <c r="E188" s="101" t="s">
        <v>310</v>
      </c>
      <c r="F188" s="141">
        <v>0</v>
      </c>
      <c r="G188" s="39">
        <v>0</v>
      </c>
      <c r="H188" s="6">
        <v>0</v>
      </c>
      <c r="I188" s="144">
        <v>0</v>
      </c>
      <c r="J188" s="214">
        <v>0</v>
      </c>
      <c r="K188" s="85">
        <v>0</v>
      </c>
      <c r="L188" s="214">
        <v>0</v>
      </c>
      <c r="M188" s="85">
        <f>K188+L188</f>
        <v>0</v>
      </c>
      <c r="N188" s="85">
        <v>0</v>
      </c>
      <c r="O188" s="214">
        <f>M188+N188</f>
        <v>0</v>
      </c>
      <c r="P188" s="85">
        <v>0</v>
      </c>
      <c r="Q188" s="85">
        <f>O188+P188</f>
        <v>0</v>
      </c>
      <c r="R188" s="85">
        <v>0</v>
      </c>
      <c r="S188" s="85">
        <f>Q188+R188</f>
        <v>0</v>
      </c>
      <c r="T188" s="85">
        <v>0</v>
      </c>
      <c r="U188" s="85">
        <v>0</v>
      </c>
      <c r="V188" s="85">
        <v>0</v>
      </c>
      <c r="W188" s="85">
        <f>S188+V188</f>
        <v>0</v>
      </c>
      <c r="X188" s="85">
        <v>0</v>
      </c>
      <c r="Y188" s="85">
        <v>0</v>
      </c>
      <c r="Z188" s="85">
        <f>W188+Y188</f>
        <v>0</v>
      </c>
      <c r="AA188" s="85">
        <v>0</v>
      </c>
      <c r="AB188" s="85">
        <f>Z188+AA188</f>
        <v>0</v>
      </c>
      <c r="AC188" s="138">
        <v>0</v>
      </c>
      <c r="AD188" s="159"/>
      <c r="AE188" s="17">
        <f>AB188*1.04</f>
        <v>0</v>
      </c>
      <c r="AF188" s="85">
        <v>0</v>
      </c>
      <c r="AG188" s="214">
        <v>0</v>
      </c>
      <c r="AH188" s="197">
        <v>0</v>
      </c>
      <c r="AI188" s="85">
        <f>AG188+AH188</f>
        <v>0</v>
      </c>
      <c r="AJ188" s="85">
        <v>0</v>
      </c>
      <c r="AK188" s="85">
        <f>AI188+AJ188</f>
        <v>0</v>
      </c>
      <c r="AL188" s="157">
        <v>0</v>
      </c>
      <c r="AM188" s="138">
        <f>AK188+AL188</f>
        <v>0</v>
      </c>
      <c r="AN188" s="157">
        <v>0</v>
      </c>
      <c r="AO188" s="262">
        <f>AM188+AN188</f>
        <v>0</v>
      </c>
      <c r="AP188" s="138">
        <v>0</v>
      </c>
      <c r="AQ188" s="85">
        <f>AO188+AP188</f>
        <v>0</v>
      </c>
      <c r="AR188" s="214">
        <v>0</v>
      </c>
      <c r="AS188" s="41">
        <f>SUM(AQ188:AR188)</f>
        <v>0</v>
      </c>
      <c r="AT188" s="85">
        <v>0</v>
      </c>
      <c r="AU188" s="157">
        <v>0</v>
      </c>
      <c r="AV188" s="138">
        <v>0</v>
      </c>
      <c r="AW188" s="157">
        <v>0</v>
      </c>
      <c r="AX188" s="138">
        <v>0</v>
      </c>
      <c r="AY188" s="157">
        <v>0</v>
      </c>
      <c r="AZ188" s="138">
        <v>0</v>
      </c>
      <c r="BA188" s="157">
        <v>0</v>
      </c>
      <c r="BB188" s="138">
        <v>0</v>
      </c>
      <c r="BC188" s="214">
        <f>AZ188+BB188</f>
        <v>0</v>
      </c>
      <c r="BD188" s="214">
        <v>0</v>
      </c>
      <c r="BE188" s="160">
        <v>0</v>
      </c>
      <c r="BF188" s="214">
        <v>0</v>
      </c>
    </row>
    <row r="189" spans="1:58" ht="12.75">
      <c r="A189" s="182">
        <v>114</v>
      </c>
      <c r="B189" s="8" t="s">
        <v>323</v>
      </c>
      <c r="C189" s="202">
        <v>103</v>
      </c>
      <c r="D189" s="56"/>
      <c r="E189" s="101" t="s">
        <v>229</v>
      </c>
      <c r="F189" s="141">
        <v>0</v>
      </c>
      <c r="G189" s="39">
        <v>0</v>
      </c>
      <c r="H189" s="6">
        <v>442</v>
      </c>
      <c r="I189" s="144">
        <v>0</v>
      </c>
      <c r="J189" s="214">
        <v>442</v>
      </c>
      <c r="K189" s="85">
        <v>0</v>
      </c>
      <c r="L189" s="214">
        <v>0</v>
      </c>
      <c r="M189" s="85">
        <f>K189+L189</f>
        <v>0</v>
      </c>
      <c r="N189" s="85">
        <v>0</v>
      </c>
      <c r="O189" s="214">
        <f>M189+N189</f>
        <v>0</v>
      </c>
      <c r="P189" s="85">
        <v>0</v>
      </c>
      <c r="Q189" s="85">
        <f>O189+P189</f>
        <v>0</v>
      </c>
      <c r="R189" s="85">
        <v>231</v>
      </c>
      <c r="S189" s="85">
        <f>Q189+R189</f>
        <v>231</v>
      </c>
      <c r="T189" s="85">
        <v>231</v>
      </c>
      <c r="U189" s="85">
        <v>231</v>
      </c>
      <c r="V189" s="85">
        <v>0</v>
      </c>
      <c r="W189" s="85">
        <f>S189+V189</f>
        <v>231</v>
      </c>
      <c r="X189" s="85">
        <v>231</v>
      </c>
      <c r="Y189" s="85">
        <v>0</v>
      </c>
      <c r="Z189" s="85">
        <f>W189+Y189</f>
        <v>231</v>
      </c>
      <c r="AA189" s="85">
        <v>0</v>
      </c>
      <c r="AB189" s="85">
        <f>Z189+AA189</f>
        <v>231</v>
      </c>
      <c r="AC189" s="138">
        <v>231</v>
      </c>
      <c r="AD189" s="159">
        <f>AC189/AB189*100</f>
        <v>100</v>
      </c>
      <c r="AE189" s="17">
        <f>AB189*1.04</f>
        <v>240.24</v>
      </c>
      <c r="AF189" s="85">
        <v>0</v>
      </c>
      <c r="AG189" s="214">
        <v>0</v>
      </c>
      <c r="AH189" s="197">
        <v>0</v>
      </c>
      <c r="AI189" s="85">
        <f>AG189+AH189</f>
        <v>0</v>
      </c>
      <c r="AJ189" s="85">
        <v>0</v>
      </c>
      <c r="AK189" s="85">
        <f>AI189+AJ189</f>
        <v>0</v>
      </c>
      <c r="AL189" s="157">
        <v>0</v>
      </c>
      <c r="AM189" s="138">
        <f>AK189+AL189</f>
        <v>0</v>
      </c>
      <c r="AN189" s="157">
        <v>0</v>
      </c>
      <c r="AO189" s="262">
        <f>AM189+AN189</f>
        <v>0</v>
      </c>
      <c r="AP189" s="138">
        <v>0</v>
      </c>
      <c r="AQ189" s="85">
        <f>AO189+AP189</f>
        <v>0</v>
      </c>
      <c r="AR189" s="214">
        <v>0</v>
      </c>
      <c r="AS189" s="41">
        <f>SUM(AQ189:AR189)</f>
        <v>0</v>
      </c>
      <c r="AT189" s="85">
        <v>0</v>
      </c>
      <c r="AU189" s="157">
        <v>0</v>
      </c>
      <c r="AV189" s="138">
        <v>0</v>
      </c>
      <c r="AW189" s="157">
        <v>0</v>
      </c>
      <c r="AX189" s="138">
        <v>0</v>
      </c>
      <c r="AY189" s="157">
        <v>0</v>
      </c>
      <c r="AZ189" s="138">
        <v>0</v>
      </c>
      <c r="BA189" s="157">
        <v>0</v>
      </c>
      <c r="BB189" s="138">
        <v>0</v>
      </c>
      <c r="BC189" s="214">
        <f>AZ189+BB189</f>
        <v>0</v>
      </c>
      <c r="BD189" s="214">
        <v>0</v>
      </c>
      <c r="BE189" s="160">
        <v>0</v>
      </c>
      <c r="BF189" s="214">
        <v>0</v>
      </c>
    </row>
    <row r="190" spans="1:58" ht="12.75">
      <c r="A190" s="182">
        <v>115</v>
      </c>
      <c r="B190" s="8" t="s">
        <v>337</v>
      </c>
      <c r="C190" s="202">
        <v>104</v>
      </c>
      <c r="D190" s="56"/>
      <c r="E190" s="101" t="s">
        <v>339</v>
      </c>
      <c r="F190" s="141">
        <v>0</v>
      </c>
      <c r="G190" s="39">
        <v>0</v>
      </c>
      <c r="H190" s="6">
        <v>0</v>
      </c>
      <c r="I190" s="144">
        <v>0</v>
      </c>
      <c r="J190" s="214">
        <v>0</v>
      </c>
      <c r="K190" s="85">
        <v>0</v>
      </c>
      <c r="L190" s="214">
        <v>0</v>
      </c>
      <c r="M190" s="85">
        <f>K190+L190</f>
        <v>0</v>
      </c>
      <c r="N190" s="85">
        <v>0</v>
      </c>
      <c r="O190" s="214">
        <f>M190+N190</f>
        <v>0</v>
      </c>
      <c r="P190" s="85">
        <v>0</v>
      </c>
      <c r="Q190" s="85">
        <f>O190+P190</f>
        <v>0</v>
      </c>
      <c r="R190" s="85">
        <v>0</v>
      </c>
      <c r="S190" s="85">
        <f>Q190+R190</f>
        <v>0</v>
      </c>
      <c r="T190" s="85">
        <v>0</v>
      </c>
      <c r="U190" s="85">
        <v>0</v>
      </c>
      <c r="V190" s="85">
        <v>0</v>
      </c>
      <c r="W190" s="85">
        <f>S190+V190</f>
        <v>0</v>
      </c>
      <c r="X190" s="85">
        <v>0</v>
      </c>
      <c r="Y190" s="85">
        <v>0</v>
      </c>
      <c r="Z190" s="85">
        <f>W190+Y190</f>
        <v>0</v>
      </c>
      <c r="AA190" s="85">
        <v>0</v>
      </c>
      <c r="AB190" s="85">
        <f>Z190+AA190</f>
        <v>0</v>
      </c>
      <c r="AC190" s="138">
        <v>0</v>
      </c>
      <c r="AD190" s="159"/>
      <c r="AE190" s="17">
        <f>AB190*1.04</f>
        <v>0</v>
      </c>
      <c r="AF190" s="85">
        <v>0</v>
      </c>
      <c r="AG190" s="214">
        <v>0</v>
      </c>
      <c r="AH190" s="197">
        <v>0</v>
      </c>
      <c r="AI190" s="85">
        <f>AG190+AH190</f>
        <v>0</v>
      </c>
      <c r="AJ190" s="85">
        <v>0</v>
      </c>
      <c r="AK190" s="85">
        <f>AI190+AJ190</f>
        <v>0</v>
      </c>
      <c r="AL190" s="157">
        <v>0</v>
      </c>
      <c r="AM190" s="138">
        <f>AK190+AL190</f>
        <v>0</v>
      </c>
      <c r="AN190" s="157">
        <v>0</v>
      </c>
      <c r="AO190" s="262">
        <f>AM190+AN190</f>
        <v>0</v>
      </c>
      <c r="AP190" s="138">
        <v>0</v>
      </c>
      <c r="AQ190" s="85">
        <f>AO190+AP190</f>
        <v>0</v>
      </c>
      <c r="AR190" s="214">
        <v>0</v>
      </c>
      <c r="AS190" s="41">
        <f>SUM(AQ190:AR190)</f>
        <v>0</v>
      </c>
      <c r="AT190" s="85">
        <v>0</v>
      </c>
      <c r="AU190" s="157">
        <v>0</v>
      </c>
      <c r="AV190" s="138">
        <v>0</v>
      </c>
      <c r="AW190" s="157">
        <v>0</v>
      </c>
      <c r="AX190" s="138">
        <v>0</v>
      </c>
      <c r="AY190" s="157">
        <v>0</v>
      </c>
      <c r="AZ190" s="138">
        <v>0</v>
      </c>
      <c r="BA190" s="157">
        <v>0</v>
      </c>
      <c r="BB190" s="138">
        <v>0</v>
      </c>
      <c r="BC190" s="214">
        <f>AZ190+BB190</f>
        <v>0</v>
      </c>
      <c r="BD190" s="214">
        <v>0</v>
      </c>
      <c r="BE190" s="160">
        <v>0</v>
      </c>
      <c r="BF190" s="214">
        <v>0</v>
      </c>
    </row>
    <row r="191" spans="1:58" ht="12.75">
      <c r="A191" s="182">
        <v>116</v>
      </c>
      <c r="B191" s="8" t="s">
        <v>353</v>
      </c>
      <c r="C191" s="202"/>
      <c r="D191" s="56"/>
      <c r="E191" s="101" t="s">
        <v>355</v>
      </c>
      <c r="F191" s="141"/>
      <c r="G191" s="39"/>
      <c r="H191" s="6">
        <v>0</v>
      </c>
      <c r="I191" s="144"/>
      <c r="J191" s="214">
        <v>0</v>
      </c>
      <c r="K191" s="85">
        <v>7094</v>
      </c>
      <c r="L191" s="214">
        <v>0</v>
      </c>
      <c r="M191" s="85">
        <f>K191+L191</f>
        <v>7094</v>
      </c>
      <c r="N191" s="85">
        <v>0</v>
      </c>
      <c r="O191" s="214">
        <f>M191+N191</f>
        <v>7094</v>
      </c>
      <c r="P191" s="85">
        <v>0</v>
      </c>
      <c r="Q191" s="85">
        <f>O191+P191</f>
        <v>7094</v>
      </c>
      <c r="R191" s="85">
        <v>5300</v>
      </c>
      <c r="S191" s="85">
        <f>Q191+R191</f>
        <v>12394</v>
      </c>
      <c r="T191" s="85">
        <v>12394</v>
      </c>
      <c r="U191" s="85">
        <v>12394</v>
      </c>
      <c r="V191" s="85">
        <v>9500</v>
      </c>
      <c r="W191" s="85">
        <f>S191+V191</f>
        <v>21894</v>
      </c>
      <c r="X191" s="85">
        <v>21894</v>
      </c>
      <c r="Y191" s="85">
        <v>0</v>
      </c>
      <c r="Z191" s="85">
        <f>W191+Y191</f>
        <v>21894</v>
      </c>
      <c r="AA191" s="85">
        <v>0</v>
      </c>
      <c r="AB191" s="85">
        <f>Z191+AA191</f>
        <v>21894</v>
      </c>
      <c r="AC191" s="138">
        <v>21894</v>
      </c>
      <c r="AD191" s="159">
        <f>AC191/AB191*100</f>
        <v>100</v>
      </c>
      <c r="AE191" s="17">
        <f>AB191*1.04</f>
        <v>22769.760000000002</v>
      </c>
      <c r="AF191" s="85">
        <v>0</v>
      </c>
      <c r="AG191" s="214">
        <v>5400</v>
      </c>
      <c r="AH191" s="197">
        <v>0</v>
      </c>
      <c r="AI191" s="85">
        <f>AG191+AH191</f>
        <v>5400</v>
      </c>
      <c r="AJ191" s="85">
        <v>2660</v>
      </c>
      <c r="AK191" s="85">
        <f>AI191+AJ191</f>
        <v>8060</v>
      </c>
      <c r="AL191" s="157">
        <v>0</v>
      </c>
      <c r="AM191" s="138">
        <f>AK191+AL191</f>
        <v>8060</v>
      </c>
      <c r="AN191" s="157">
        <v>1674</v>
      </c>
      <c r="AO191" s="262">
        <f>AM191+AN191</f>
        <v>9734</v>
      </c>
      <c r="AP191" s="138">
        <v>0</v>
      </c>
      <c r="AQ191" s="85">
        <f>AO191+AP191</f>
        <v>9734</v>
      </c>
      <c r="AR191" s="214">
        <v>0</v>
      </c>
      <c r="AS191" s="41">
        <f>SUM(AQ191:AR191)</f>
        <v>9734</v>
      </c>
      <c r="AT191" s="85">
        <v>9734</v>
      </c>
      <c r="AU191" s="157">
        <v>6779</v>
      </c>
      <c r="AV191" s="138">
        <f>SUM(AT191:AU191)</f>
        <v>16513</v>
      </c>
      <c r="AW191" s="157">
        <v>0</v>
      </c>
      <c r="AX191" s="138">
        <f>SUM(AV191:AW191)</f>
        <v>16513</v>
      </c>
      <c r="AY191" s="157">
        <v>0</v>
      </c>
      <c r="AZ191" s="138">
        <f>SUM(AX191:AY191)</f>
        <v>16513</v>
      </c>
      <c r="BA191" s="157">
        <v>16513</v>
      </c>
      <c r="BB191" s="138">
        <v>2700</v>
      </c>
      <c r="BC191" s="214">
        <f>AZ191+BB191</f>
        <v>19213</v>
      </c>
      <c r="BD191" s="214">
        <v>19213</v>
      </c>
      <c r="BE191" s="160">
        <f>BD191/BC191*100</f>
        <v>100</v>
      </c>
      <c r="BF191" s="214">
        <v>8913</v>
      </c>
    </row>
    <row r="192" spans="1:58" ht="12.75">
      <c r="A192" s="182">
        <v>117</v>
      </c>
      <c r="B192" s="8" t="s">
        <v>370</v>
      </c>
      <c r="C192" s="202"/>
      <c r="D192" s="56"/>
      <c r="E192" s="101" t="s">
        <v>372</v>
      </c>
      <c r="F192" s="141"/>
      <c r="G192" s="39"/>
      <c r="H192" s="6">
        <v>0</v>
      </c>
      <c r="I192" s="144"/>
      <c r="J192" s="214">
        <v>0</v>
      </c>
      <c r="K192" s="85">
        <v>1680</v>
      </c>
      <c r="L192" s="214">
        <v>0</v>
      </c>
      <c r="M192" s="85">
        <f>K192+L192</f>
        <v>1680</v>
      </c>
      <c r="N192" s="85">
        <v>0</v>
      </c>
      <c r="O192" s="214">
        <f>M192+N192</f>
        <v>1680</v>
      </c>
      <c r="P192" s="85">
        <v>0</v>
      </c>
      <c r="Q192" s="85">
        <f>O192+P192</f>
        <v>1680</v>
      </c>
      <c r="R192" s="85">
        <v>0</v>
      </c>
      <c r="S192" s="85">
        <f>Q192+R192</f>
        <v>1680</v>
      </c>
      <c r="T192" s="85">
        <v>745</v>
      </c>
      <c r="U192" s="85">
        <v>784</v>
      </c>
      <c r="V192" s="85">
        <v>0</v>
      </c>
      <c r="W192" s="85">
        <f>S192+V192</f>
        <v>1680</v>
      </c>
      <c r="X192" s="85">
        <v>982</v>
      </c>
      <c r="Y192" s="85">
        <v>-500</v>
      </c>
      <c r="Z192" s="85">
        <f>W192+Y192</f>
        <v>1180</v>
      </c>
      <c r="AA192" s="85">
        <v>0</v>
      </c>
      <c r="AB192" s="85">
        <f>Z192+AA192</f>
        <v>1180</v>
      </c>
      <c r="AC192" s="138">
        <v>1027</v>
      </c>
      <c r="AD192" s="159">
        <f>AC192/AB192*100</f>
        <v>87.03389830508475</v>
      </c>
      <c r="AE192" s="17">
        <f>AB192*1.04</f>
        <v>1227.2</v>
      </c>
      <c r="AF192" s="85">
        <f>AB192*1.04</f>
        <v>1227.2</v>
      </c>
      <c r="AG192" s="214">
        <v>1300</v>
      </c>
      <c r="AH192" s="197">
        <v>0</v>
      </c>
      <c r="AI192" s="85">
        <f>AG192+AH192</f>
        <v>1300</v>
      </c>
      <c r="AJ192" s="85">
        <v>0</v>
      </c>
      <c r="AK192" s="85">
        <f>AI192+AJ192</f>
        <v>1300</v>
      </c>
      <c r="AL192" s="157">
        <v>0</v>
      </c>
      <c r="AM192" s="138">
        <f>AK192+AL192</f>
        <v>1300</v>
      </c>
      <c r="AN192" s="157">
        <v>0</v>
      </c>
      <c r="AO192" s="262">
        <f>AM192+AN192</f>
        <v>1300</v>
      </c>
      <c r="AP192" s="138">
        <v>0</v>
      </c>
      <c r="AQ192" s="85">
        <f>AO192+AP192</f>
        <v>1300</v>
      </c>
      <c r="AR192" s="214">
        <v>0</v>
      </c>
      <c r="AS192" s="41">
        <f>SUM(AQ192:AR192)</f>
        <v>1300</v>
      </c>
      <c r="AT192" s="85">
        <v>916</v>
      </c>
      <c r="AU192" s="157">
        <v>0</v>
      </c>
      <c r="AV192" s="138">
        <v>1300</v>
      </c>
      <c r="AW192" s="157">
        <v>150</v>
      </c>
      <c r="AX192" s="138">
        <f>SUM(AV192:AW192)</f>
        <v>1450</v>
      </c>
      <c r="AY192" s="157">
        <v>0</v>
      </c>
      <c r="AZ192" s="138">
        <f>SUM(AX192:AY192)</f>
        <v>1450</v>
      </c>
      <c r="BA192" s="157">
        <v>1298</v>
      </c>
      <c r="BB192" s="138">
        <v>0</v>
      </c>
      <c r="BC192" s="214">
        <f>AZ192+BB192</f>
        <v>1450</v>
      </c>
      <c r="BD192" s="214">
        <v>1242</v>
      </c>
      <c r="BE192" s="160">
        <f>BD192/BC192*100</f>
        <v>85.6551724137931</v>
      </c>
      <c r="BF192" s="214">
        <v>1500</v>
      </c>
    </row>
    <row r="193" spans="1:58" ht="25.5">
      <c r="A193" s="182">
        <v>118</v>
      </c>
      <c r="B193" s="8" t="s">
        <v>388</v>
      </c>
      <c r="C193" s="202"/>
      <c r="D193" s="56"/>
      <c r="E193" s="101" t="s">
        <v>390</v>
      </c>
      <c r="F193" s="141"/>
      <c r="G193" s="39"/>
      <c r="H193" s="6">
        <v>0</v>
      </c>
      <c r="I193" s="144"/>
      <c r="J193" s="41">
        <v>0</v>
      </c>
      <c r="K193" s="41">
        <v>260</v>
      </c>
      <c r="L193" s="214">
        <v>0</v>
      </c>
      <c r="M193" s="85">
        <f>K193+L193</f>
        <v>260</v>
      </c>
      <c r="N193" s="85">
        <v>0</v>
      </c>
      <c r="O193" s="214">
        <f>M193+N193</f>
        <v>260</v>
      </c>
      <c r="P193" s="85">
        <v>0</v>
      </c>
      <c r="Q193" s="85">
        <f>O193+P193</f>
        <v>260</v>
      </c>
      <c r="R193" s="85">
        <v>0</v>
      </c>
      <c r="S193" s="85">
        <f>Q193+R193</f>
        <v>260</v>
      </c>
      <c r="T193" s="85">
        <v>146</v>
      </c>
      <c r="U193" s="85">
        <v>146</v>
      </c>
      <c r="V193" s="85">
        <v>0</v>
      </c>
      <c r="W193" s="85">
        <f>S193+V193</f>
        <v>260</v>
      </c>
      <c r="X193" s="85">
        <v>146</v>
      </c>
      <c r="Y193" s="85">
        <v>110</v>
      </c>
      <c r="Z193" s="85">
        <f>W193+Y193</f>
        <v>370</v>
      </c>
      <c r="AA193" s="85">
        <v>0</v>
      </c>
      <c r="AB193" s="85">
        <f>Z193+AA193</f>
        <v>370</v>
      </c>
      <c r="AC193" s="138">
        <v>368</v>
      </c>
      <c r="AD193" s="159">
        <f>AC193/AB193*100</f>
        <v>99.45945945945947</v>
      </c>
      <c r="AE193" s="17">
        <f>AB193*1.04</f>
        <v>384.8</v>
      </c>
      <c r="AF193" s="85">
        <f>AB193*1.04</f>
        <v>384.8</v>
      </c>
      <c r="AG193" s="214">
        <v>280</v>
      </c>
      <c r="AH193" s="197">
        <v>0</v>
      </c>
      <c r="AI193" s="85">
        <f>AG193+AH193</f>
        <v>280</v>
      </c>
      <c r="AJ193" s="85">
        <v>0</v>
      </c>
      <c r="AK193" s="85">
        <f>AI193+AJ193</f>
        <v>280</v>
      </c>
      <c r="AL193" s="157">
        <v>0</v>
      </c>
      <c r="AM193" s="138">
        <f>AK193+AL193</f>
        <v>280</v>
      </c>
      <c r="AN193" s="157">
        <v>0</v>
      </c>
      <c r="AO193" s="262">
        <f>AM193+AN193</f>
        <v>280</v>
      </c>
      <c r="AP193" s="138">
        <v>0</v>
      </c>
      <c r="AQ193" s="85">
        <f>AO193+AP193</f>
        <v>280</v>
      </c>
      <c r="AR193" s="214">
        <v>0</v>
      </c>
      <c r="AS193" s="41">
        <f>SUM(AQ193:AR193)</f>
        <v>280</v>
      </c>
      <c r="AT193" s="85">
        <v>29</v>
      </c>
      <c r="AU193" s="157">
        <v>0</v>
      </c>
      <c r="AV193" s="138">
        <v>280</v>
      </c>
      <c r="AW193" s="157">
        <v>0</v>
      </c>
      <c r="AX193" s="138">
        <f>SUM(AV193:AW193)</f>
        <v>280</v>
      </c>
      <c r="AY193" s="157">
        <v>25</v>
      </c>
      <c r="AZ193" s="138">
        <f>SUM(AX193:AY193)</f>
        <v>305</v>
      </c>
      <c r="BA193" s="157">
        <v>303</v>
      </c>
      <c r="BB193" s="138">
        <v>23</v>
      </c>
      <c r="BC193" s="214">
        <f>AZ193+BB193</f>
        <v>328</v>
      </c>
      <c r="BD193" s="214">
        <v>299</v>
      </c>
      <c r="BE193" s="160">
        <f>BD193/BC193*100</f>
        <v>91.15853658536585</v>
      </c>
      <c r="BF193" s="214">
        <v>350</v>
      </c>
    </row>
    <row r="194" spans="1:58" ht="15" customHeight="1">
      <c r="A194" s="182">
        <v>119</v>
      </c>
      <c r="B194" s="8" t="s">
        <v>404</v>
      </c>
      <c r="C194" s="202"/>
      <c r="D194" s="56"/>
      <c r="E194" s="101" t="s">
        <v>406</v>
      </c>
      <c r="F194" s="141"/>
      <c r="G194" s="39"/>
      <c r="H194" s="6">
        <v>0</v>
      </c>
      <c r="I194" s="144"/>
      <c r="J194" s="41">
        <v>0</v>
      </c>
      <c r="K194" s="41">
        <v>439</v>
      </c>
      <c r="L194" s="214">
        <v>0</v>
      </c>
      <c r="M194" s="85">
        <f>K194+L194</f>
        <v>439</v>
      </c>
      <c r="N194" s="85">
        <v>0</v>
      </c>
      <c r="O194" s="214">
        <f>M194+N194</f>
        <v>439</v>
      </c>
      <c r="P194" s="85">
        <v>0</v>
      </c>
      <c r="Q194" s="85">
        <f>O194+P194</f>
        <v>439</v>
      </c>
      <c r="R194" s="85">
        <v>-268</v>
      </c>
      <c r="S194" s="85">
        <f>Q194+R194</f>
        <v>171</v>
      </c>
      <c r="T194" s="85">
        <v>66</v>
      </c>
      <c r="U194" s="85">
        <v>66</v>
      </c>
      <c r="V194" s="85">
        <v>0</v>
      </c>
      <c r="W194" s="85">
        <f>S194+V194</f>
        <v>171</v>
      </c>
      <c r="X194" s="85">
        <v>83</v>
      </c>
      <c r="Y194" s="85">
        <v>0</v>
      </c>
      <c r="Z194" s="85">
        <f>W194+Y194</f>
        <v>171</v>
      </c>
      <c r="AA194" s="85">
        <v>0</v>
      </c>
      <c r="AB194" s="85">
        <f>Z194+AA194</f>
        <v>171</v>
      </c>
      <c r="AC194" s="138">
        <v>75</v>
      </c>
      <c r="AD194" s="159">
        <f>AC194/AB194*100</f>
        <v>43.859649122807014</v>
      </c>
      <c r="AE194" s="17">
        <f>AB194*1.04</f>
        <v>177.84</v>
      </c>
      <c r="AF194" s="85">
        <f>AB194*1.04</f>
        <v>177.84</v>
      </c>
      <c r="AG194" s="214">
        <v>171</v>
      </c>
      <c r="AH194" s="197">
        <v>0</v>
      </c>
      <c r="AI194" s="85">
        <f>AG194+AH194</f>
        <v>171</v>
      </c>
      <c r="AJ194" s="85">
        <v>0</v>
      </c>
      <c r="AK194" s="85">
        <f>AI194+AJ194</f>
        <v>171</v>
      </c>
      <c r="AL194" s="157">
        <v>0</v>
      </c>
      <c r="AM194" s="138">
        <f>AK194+AL194</f>
        <v>171</v>
      </c>
      <c r="AN194" s="157">
        <v>0</v>
      </c>
      <c r="AO194" s="262">
        <f>AM194+AN194</f>
        <v>171</v>
      </c>
      <c r="AP194" s="138">
        <v>0</v>
      </c>
      <c r="AQ194" s="85">
        <f>AO194+AP194</f>
        <v>171</v>
      </c>
      <c r="AR194" s="214">
        <v>0</v>
      </c>
      <c r="AS194" s="41">
        <f>SUM(AQ194:AR194)</f>
        <v>171</v>
      </c>
      <c r="AT194" s="85">
        <v>73</v>
      </c>
      <c r="AU194" s="157">
        <v>0</v>
      </c>
      <c r="AV194" s="138">
        <v>171</v>
      </c>
      <c r="AW194" s="157">
        <v>0</v>
      </c>
      <c r="AX194" s="138">
        <f>SUM(AV194:AW194)</f>
        <v>171</v>
      </c>
      <c r="AY194" s="157">
        <v>0</v>
      </c>
      <c r="AZ194" s="138">
        <f>SUM(AX194:AY194)</f>
        <v>171</v>
      </c>
      <c r="BA194" s="157">
        <v>84</v>
      </c>
      <c r="BB194" s="138">
        <v>0</v>
      </c>
      <c r="BC194" s="214">
        <f>AZ194+BB194</f>
        <v>171</v>
      </c>
      <c r="BD194" s="214">
        <v>114</v>
      </c>
      <c r="BE194" s="160">
        <f>BD194/BC194*100</f>
        <v>66.66666666666666</v>
      </c>
      <c r="BF194" s="214">
        <v>115</v>
      </c>
    </row>
    <row r="195" spans="1:58" ht="15.75" customHeight="1">
      <c r="A195" s="182">
        <v>120</v>
      </c>
      <c r="B195" s="8" t="s">
        <v>423</v>
      </c>
      <c r="C195" s="202"/>
      <c r="D195" s="56"/>
      <c r="E195" s="101" t="s">
        <v>425</v>
      </c>
      <c r="F195" s="141"/>
      <c r="G195" s="39"/>
      <c r="H195" s="6"/>
      <c r="I195" s="144"/>
      <c r="J195" s="41"/>
      <c r="K195" s="41">
        <v>0</v>
      </c>
      <c r="L195" s="214">
        <v>375</v>
      </c>
      <c r="M195" s="85">
        <f>K195+L195</f>
        <v>375</v>
      </c>
      <c r="N195" s="85">
        <v>0</v>
      </c>
      <c r="O195" s="214">
        <f>M195+N195</f>
        <v>375</v>
      </c>
      <c r="P195" s="85">
        <v>0</v>
      </c>
      <c r="Q195" s="85">
        <f>O195+P195</f>
        <v>375</v>
      </c>
      <c r="R195" s="85">
        <v>0</v>
      </c>
      <c r="S195" s="85">
        <f>Q195+R195</f>
        <v>375</v>
      </c>
      <c r="T195" s="85">
        <v>207</v>
      </c>
      <c r="U195" s="85">
        <v>214</v>
      </c>
      <c r="V195" s="85">
        <v>0</v>
      </c>
      <c r="W195" s="85">
        <f>S195+V195</f>
        <v>375</v>
      </c>
      <c r="X195" s="85">
        <v>264</v>
      </c>
      <c r="Y195" s="85">
        <v>-95</v>
      </c>
      <c r="Z195" s="85">
        <f>W195+Y195</f>
        <v>280</v>
      </c>
      <c r="AA195" s="85">
        <v>0</v>
      </c>
      <c r="AB195" s="85">
        <f>Z195+AA195</f>
        <v>280</v>
      </c>
      <c r="AC195" s="138">
        <v>275</v>
      </c>
      <c r="AD195" s="159">
        <f>AC195/AB195*100</f>
        <v>98.21428571428571</v>
      </c>
      <c r="AE195" s="17">
        <f>AB195*1.04</f>
        <v>291.2</v>
      </c>
      <c r="AF195" s="85">
        <f>AB195*1.04</f>
        <v>291.2</v>
      </c>
      <c r="AG195" s="214">
        <v>280</v>
      </c>
      <c r="AH195" s="197">
        <v>0</v>
      </c>
      <c r="AI195" s="85">
        <f>AG195+AH195</f>
        <v>280</v>
      </c>
      <c r="AJ195" s="85">
        <v>0</v>
      </c>
      <c r="AK195" s="85">
        <f>AI195+AJ195</f>
        <v>280</v>
      </c>
      <c r="AL195" s="157">
        <v>0</v>
      </c>
      <c r="AM195" s="138">
        <f>AK195+AL195</f>
        <v>280</v>
      </c>
      <c r="AN195" s="157">
        <v>0</v>
      </c>
      <c r="AO195" s="262">
        <f>AM195+AN195</f>
        <v>280</v>
      </c>
      <c r="AP195" s="138">
        <v>0</v>
      </c>
      <c r="AQ195" s="85">
        <f>AO195+AP195</f>
        <v>280</v>
      </c>
      <c r="AR195" s="214">
        <v>0</v>
      </c>
      <c r="AS195" s="41">
        <f>SUM(AQ195:AR195)</f>
        <v>280</v>
      </c>
      <c r="AT195" s="85">
        <v>268</v>
      </c>
      <c r="AU195" s="157">
        <v>0</v>
      </c>
      <c r="AV195" s="138">
        <v>280</v>
      </c>
      <c r="AW195" s="157">
        <v>80</v>
      </c>
      <c r="AX195" s="138">
        <f>SUM(AV195:AW195)</f>
        <v>360</v>
      </c>
      <c r="AY195" s="157">
        <v>0</v>
      </c>
      <c r="AZ195" s="138">
        <f>SUM(AX195:AY195)</f>
        <v>360</v>
      </c>
      <c r="BA195" s="157">
        <v>331</v>
      </c>
      <c r="BB195" s="138">
        <v>0</v>
      </c>
      <c r="BC195" s="214">
        <f>AZ195+BB195</f>
        <v>360</v>
      </c>
      <c r="BD195" s="214">
        <v>350</v>
      </c>
      <c r="BE195" s="160">
        <f>BD195/BC195*100</f>
        <v>97.22222222222221</v>
      </c>
      <c r="BF195" s="214">
        <v>400</v>
      </c>
    </row>
    <row r="196" spans="1:58" ht="15" customHeight="1">
      <c r="A196" s="182">
        <v>121</v>
      </c>
      <c r="B196" s="158" t="s">
        <v>439</v>
      </c>
      <c r="C196" s="202">
        <v>105</v>
      </c>
      <c r="D196" s="56"/>
      <c r="E196" s="101" t="s">
        <v>441</v>
      </c>
      <c r="F196" s="204">
        <f>SUM(F197:F199)</f>
        <v>140</v>
      </c>
      <c r="G196" s="233">
        <f>SUM(G197:G199)</f>
        <v>146.96</v>
      </c>
      <c r="H196" s="120">
        <f>SUM(H197:H200)</f>
        <v>110</v>
      </c>
      <c r="I196" s="204">
        <f>SUM(I197:I200)</f>
        <v>250000</v>
      </c>
      <c r="J196" s="204">
        <f>SUM(J197:J200)</f>
        <v>107.76</v>
      </c>
      <c r="K196" s="233">
        <f>SUM(K197:K200)</f>
        <v>0</v>
      </c>
      <c r="L196" s="17">
        <f>SUM(L197:L200)</f>
        <v>0</v>
      </c>
      <c r="M196" s="159">
        <f>SUM(M197:M200)</f>
        <v>0</v>
      </c>
      <c r="N196" s="159">
        <f>SUM(N197:N200)</f>
        <v>0</v>
      </c>
      <c r="O196" s="17">
        <f>SUM(O197:O200)</f>
        <v>0</v>
      </c>
      <c r="P196" s="159">
        <f>SUM(P197:P200)</f>
        <v>0</v>
      </c>
      <c r="Q196" s="159">
        <f>SUM(Q197:Q200)</f>
        <v>0</v>
      </c>
      <c r="R196" s="159">
        <f>SUM(R197:R200)</f>
        <v>0</v>
      </c>
      <c r="S196" s="159">
        <f>SUM(S197:S200)</f>
        <v>0</v>
      </c>
      <c r="T196" s="159">
        <f>SUM(T197:T200)</f>
        <v>0</v>
      </c>
      <c r="U196" s="159">
        <f>SUM(U197:U200)</f>
        <v>0</v>
      </c>
      <c r="V196" s="159">
        <f>SUM(V197:V200)</f>
        <v>0</v>
      </c>
      <c r="W196" s="159">
        <f>SUM(W197:W200)</f>
        <v>0</v>
      </c>
      <c r="X196" s="159">
        <f>SUM(X197:X200)</f>
        <v>0</v>
      </c>
      <c r="Y196" s="159">
        <f>SUM(Y197:Y200)</f>
        <v>0</v>
      </c>
      <c r="Z196" s="159">
        <f>SUM(Z197:Z200)</f>
        <v>0</v>
      </c>
      <c r="AA196" s="159">
        <f>SUM(AA197:AA200)</f>
        <v>0</v>
      </c>
      <c r="AB196" s="159">
        <f>SUM(AB197:AB200)</f>
        <v>0</v>
      </c>
      <c r="AC196" s="159">
        <f>SUM(AC197:AC200)</f>
        <v>0</v>
      </c>
      <c r="AD196" s="159"/>
      <c r="AE196" s="17">
        <f>AB196*1.04</f>
        <v>0</v>
      </c>
      <c r="AF196" s="159">
        <f>SUM(AF197:AF200)</f>
        <v>0</v>
      </c>
      <c r="AG196" s="17">
        <f>SUM(AG197:AG200)</f>
        <v>0</v>
      </c>
      <c r="AH196" s="17">
        <f>SUM(AH197:AH200)</f>
        <v>0</v>
      </c>
      <c r="AI196" s="159">
        <f>SUM(AI197:AI200)</f>
        <v>0</v>
      </c>
      <c r="AJ196" s="159">
        <f>SUM(AJ197:AJ200)</f>
        <v>0</v>
      </c>
      <c r="AK196" s="159">
        <f>SUM(AK197:AK200)</f>
        <v>0</v>
      </c>
      <c r="AL196" s="159">
        <f>SUM(AL197:AL200)</f>
        <v>0</v>
      </c>
      <c r="AM196" s="159">
        <f>SUM(AM197:AM200)</f>
        <v>0</v>
      </c>
      <c r="AN196" s="159">
        <f>SUM(AN197:AN200)</f>
        <v>0</v>
      </c>
      <c r="AO196" s="159">
        <f>SUM(AO197:AO200)</f>
        <v>0</v>
      </c>
      <c r="AP196" s="159">
        <f>SUM(AP197:AP200)</f>
        <v>0</v>
      </c>
      <c r="AQ196" s="159">
        <f>SUM(AQ197:AQ200)</f>
        <v>0</v>
      </c>
      <c r="AR196" s="159">
        <f>SUM(AR197:AR200)</f>
        <v>0</v>
      </c>
      <c r="AS196" s="159">
        <f>SUM(AS197:AS200)</f>
        <v>0</v>
      </c>
      <c r="AT196" s="159">
        <f>SUM(AT197:AT200)</f>
        <v>0</v>
      </c>
      <c r="AU196" s="157">
        <v>0</v>
      </c>
      <c r="AV196" s="138">
        <v>0</v>
      </c>
      <c r="AW196" s="157">
        <v>0</v>
      </c>
      <c r="AX196" s="138">
        <v>0</v>
      </c>
      <c r="AY196" s="157">
        <v>0</v>
      </c>
      <c r="AZ196" s="138">
        <v>0</v>
      </c>
      <c r="BA196" s="157">
        <v>0</v>
      </c>
      <c r="BB196" s="138">
        <v>0</v>
      </c>
      <c r="BC196" s="214">
        <f>AZ196+BB196</f>
        <v>0</v>
      </c>
      <c r="BD196" s="214">
        <v>0</v>
      </c>
      <c r="BE196" s="160">
        <v>0</v>
      </c>
      <c r="BF196" s="214">
        <v>0</v>
      </c>
    </row>
    <row r="197" spans="1:58" ht="13.5">
      <c r="A197" s="23">
        <v>122</v>
      </c>
      <c r="B197" s="222" t="s">
        <v>13</v>
      </c>
      <c r="C197" s="113">
        <v>106</v>
      </c>
      <c r="D197" s="175"/>
      <c r="E197" s="248" t="s">
        <v>15</v>
      </c>
      <c r="F197" s="240">
        <v>0</v>
      </c>
      <c r="G197" s="115">
        <v>0</v>
      </c>
      <c r="H197" s="277">
        <v>0</v>
      </c>
      <c r="I197" s="165">
        <v>0</v>
      </c>
      <c r="J197" s="214">
        <v>0</v>
      </c>
      <c r="K197" s="85">
        <v>0</v>
      </c>
      <c r="L197" s="214">
        <v>0</v>
      </c>
      <c r="M197" s="85">
        <f>K197+L197</f>
        <v>0</v>
      </c>
      <c r="N197" s="85">
        <v>0</v>
      </c>
      <c r="O197" s="214">
        <f>M197+N197</f>
        <v>0</v>
      </c>
      <c r="P197" s="85">
        <v>0</v>
      </c>
      <c r="Q197" s="85">
        <f>O197+P197</f>
        <v>0</v>
      </c>
      <c r="R197" s="85">
        <v>0</v>
      </c>
      <c r="S197" s="85">
        <f>Q197+R197</f>
        <v>0</v>
      </c>
      <c r="T197" s="85">
        <v>0</v>
      </c>
      <c r="U197" s="85">
        <v>0</v>
      </c>
      <c r="V197" s="85">
        <v>0</v>
      </c>
      <c r="W197" s="85">
        <f>S197+V197</f>
        <v>0</v>
      </c>
      <c r="X197" s="85">
        <v>0</v>
      </c>
      <c r="Y197" s="85">
        <v>0</v>
      </c>
      <c r="Z197" s="85">
        <f>W197+Y197</f>
        <v>0</v>
      </c>
      <c r="AA197" s="85">
        <v>0</v>
      </c>
      <c r="AB197" s="85">
        <f>Z197+AA197</f>
        <v>0</v>
      </c>
      <c r="AC197" s="138">
        <v>0</v>
      </c>
      <c r="AD197" s="159"/>
      <c r="AE197" s="17">
        <f>AB197*1.04</f>
        <v>0</v>
      </c>
      <c r="AF197" s="85">
        <v>0</v>
      </c>
      <c r="AG197" s="214">
        <v>0</v>
      </c>
      <c r="AH197" s="197">
        <v>0</v>
      </c>
      <c r="AI197" s="85">
        <f>AG197+AH197</f>
        <v>0</v>
      </c>
      <c r="AJ197" s="85">
        <v>0</v>
      </c>
      <c r="AK197" s="85">
        <v>0</v>
      </c>
      <c r="AL197" s="157">
        <v>0</v>
      </c>
      <c r="AM197" s="138">
        <f>AI197+AL197</f>
        <v>0</v>
      </c>
      <c r="AN197" s="157">
        <v>0</v>
      </c>
      <c r="AO197" s="262">
        <f>AM197+AN197</f>
        <v>0</v>
      </c>
      <c r="AP197" s="138">
        <v>0</v>
      </c>
      <c r="AQ197" s="85">
        <f>AO197+AP197</f>
        <v>0</v>
      </c>
      <c r="AR197" s="214">
        <v>0</v>
      </c>
      <c r="AS197" s="41">
        <f>SUM(AQ197:AR197)</f>
        <v>0</v>
      </c>
      <c r="AT197" s="85">
        <v>0</v>
      </c>
      <c r="AU197" s="157">
        <v>0</v>
      </c>
      <c r="AV197" s="138">
        <v>0</v>
      </c>
      <c r="AW197" s="157">
        <v>0</v>
      </c>
      <c r="AX197" s="138">
        <v>0</v>
      </c>
      <c r="AY197" s="157">
        <v>0</v>
      </c>
      <c r="AZ197" s="138">
        <v>0</v>
      </c>
      <c r="BA197" s="157">
        <v>0</v>
      </c>
      <c r="BB197" s="138">
        <v>0</v>
      </c>
      <c r="BC197" s="214">
        <f>AZ197+BB197</f>
        <v>0</v>
      </c>
      <c r="BD197" s="214">
        <v>0</v>
      </c>
      <c r="BE197" s="160">
        <v>0</v>
      </c>
      <c r="BF197" s="214">
        <v>0</v>
      </c>
    </row>
    <row r="198" spans="1:58" ht="12.75" customHeight="1">
      <c r="A198" s="182">
        <v>123</v>
      </c>
      <c r="B198" s="8" t="s">
        <v>39</v>
      </c>
      <c r="C198" s="202">
        <v>107</v>
      </c>
      <c r="D198" s="56" t="s">
        <v>40</v>
      </c>
      <c r="E198" s="170" t="s">
        <v>42</v>
      </c>
      <c r="F198" s="261">
        <v>140</v>
      </c>
      <c r="G198" s="39">
        <v>146.96</v>
      </c>
      <c r="H198" s="6">
        <v>110</v>
      </c>
      <c r="I198" s="221">
        <v>250000</v>
      </c>
      <c r="J198" s="214">
        <v>107.76</v>
      </c>
      <c r="K198" s="85">
        <v>0</v>
      </c>
      <c r="L198" s="214">
        <v>0</v>
      </c>
      <c r="M198" s="85">
        <f>K198+L198</f>
        <v>0</v>
      </c>
      <c r="N198" s="85">
        <v>0</v>
      </c>
      <c r="O198" s="214">
        <f>M198+N198</f>
        <v>0</v>
      </c>
      <c r="P198" s="85">
        <v>0</v>
      </c>
      <c r="Q198" s="85">
        <f>O198+P198</f>
        <v>0</v>
      </c>
      <c r="R198" s="85">
        <v>0</v>
      </c>
      <c r="S198" s="85">
        <f>Q198+R198</f>
        <v>0</v>
      </c>
      <c r="T198" s="85">
        <v>0</v>
      </c>
      <c r="U198" s="85">
        <v>0</v>
      </c>
      <c r="V198" s="85">
        <v>0</v>
      </c>
      <c r="W198" s="85">
        <f>S198+V198</f>
        <v>0</v>
      </c>
      <c r="X198" s="85">
        <v>0</v>
      </c>
      <c r="Y198" s="85">
        <v>0</v>
      </c>
      <c r="Z198" s="85">
        <f>W198+Y198</f>
        <v>0</v>
      </c>
      <c r="AA198" s="85">
        <v>0</v>
      </c>
      <c r="AB198" s="85">
        <f>Z198+AA198</f>
        <v>0</v>
      </c>
      <c r="AC198" s="138">
        <v>0</v>
      </c>
      <c r="AD198" s="159"/>
      <c r="AE198" s="17">
        <f>AB198*1.04</f>
        <v>0</v>
      </c>
      <c r="AF198" s="85">
        <v>0</v>
      </c>
      <c r="AG198" s="214">
        <v>0</v>
      </c>
      <c r="AH198" s="197">
        <v>0</v>
      </c>
      <c r="AI198" s="85">
        <f>AG198+AH198</f>
        <v>0</v>
      </c>
      <c r="AJ198" s="85">
        <v>0</v>
      </c>
      <c r="AK198" s="85">
        <v>0</v>
      </c>
      <c r="AL198" s="157">
        <v>0</v>
      </c>
      <c r="AM198" s="138">
        <f>AI198+AL198</f>
        <v>0</v>
      </c>
      <c r="AN198" s="157">
        <v>0</v>
      </c>
      <c r="AO198" s="262">
        <f>AM198+AN198</f>
        <v>0</v>
      </c>
      <c r="AP198" s="138">
        <v>0</v>
      </c>
      <c r="AQ198" s="85">
        <f>AO198+AP198</f>
        <v>0</v>
      </c>
      <c r="AR198" s="214">
        <v>0</v>
      </c>
      <c r="AS198" s="41">
        <f>SUM(AQ198:AR198)</f>
        <v>0</v>
      </c>
      <c r="AT198" s="85">
        <v>0</v>
      </c>
      <c r="AU198" s="157">
        <v>0</v>
      </c>
      <c r="AV198" s="138">
        <v>0</v>
      </c>
      <c r="AW198" s="157">
        <v>0</v>
      </c>
      <c r="AX198" s="138">
        <v>0</v>
      </c>
      <c r="AY198" s="157">
        <v>0</v>
      </c>
      <c r="AZ198" s="138">
        <v>0</v>
      </c>
      <c r="BA198" s="157">
        <v>0</v>
      </c>
      <c r="BB198" s="138">
        <v>0</v>
      </c>
      <c r="BC198" s="214">
        <f>AZ198+BB198</f>
        <v>0</v>
      </c>
      <c r="BD198" s="214">
        <v>0</v>
      </c>
      <c r="BE198" s="160">
        <v>0</v>
      </c>
      <c r="BF198" s="214">
        <v>0</v>
      </c>
    </row>
    <row r="199" spans="1:58" ht="27.75" customHeight="1">
      <c r="A199" s="23">
        <v>124</v>
      </c>
      <c r="B199" s="222" t="s">
        <v>61</v>
      </c>
      <c r="C199" s="113">
        <v>108</v>
      </c>
      <c r="D199" s="175"/>
      <c r="E199" s="96" t="s">
        <v>63</v>
      </c>
      <c r="F199" s="273">
        <v>0</v>
      </c>
      <c r="G199" s="115">
        <v>0</v>
      </c>
      <c r="H199" s="277">
        <v>0</v>
      </c>
      <c r="I199" s="151">
        <v>0</v>
      </c>
      <c r="J199" s="214">
        <v>0</v>
      </c>
      <c r="K199" s="85">
        <v>0</v>
      </c>
      <c r="L199" s="214">
        <v>0</v>
      </c>
      <c r="M199" s="85">
        <f>K199+L199</f>
        <v>0</v>
      </c>
      <c r="N199" s="85">
        <v>0</v>
      </c>
      <c r="O199" s="214">
        <f>M199+N199</f>
        <v>0</v>
      </c>
      <c r="P199" s="85">
        <v>0</v>
      </c>
      <c r="Q199" s="85">
        <f>O199+P199</f>
        <v>0</v>
      </c>
      <c r="R199" s="85">
        <v>0</v>
      </c>
      <c r="S199" s="85">
        <f>Q199+R199</f>
        <v>0</v>
      </c>
      <c r="T199" s="85">
        <v>0</v>
      </c>
      <c r="U199" s="85">
        <v>0</v>
      </c>
      <c r="V199" s="85">
        <v>0</v>
      </c>
      <c r="W199" s="85">
        <f>S199+V199</f>
        <v>0</v>
      </c>
      <c r="X199" s="85">
        <v>0</v>
      </c>
      <c r="Y199" s="85">
        <v>0</v>
      </c>
      <c r="Z199" s="85">
        <f>W199+Y199</f>
        <v>0</v>
      </c>
      <c r="AA199" s="85">
        <v>0</v>
      </c>
      <c r="AB199" s="85">
        <f>Z199+AA199</f>
        <v>0</v>
      </c>
      <c r="AC199" s="138">
        <v>0</v>
      </c>
      <c r="AD199" s="159"/>
      <c r="AE199" s="17">
        <f>AB199*1.04</f>
        <v>0</v>
      </c>
      <c r="AF199" s="85">
        <v>0</v>
      </c>
      <c r="AG199" s="214">
        <v>0</v>
      </c>
      <c r="AH199" s="197">
        <v>0</v>
      </c>
      <c r="AI199" s="85">
        <f>AG199+AH199</f>
        <v>0</v>
      </c>
      <c r="AJ199" s="85">
        <v>0</v>
      </c>
      <c r="AK199" s="85">
        <v>0</v>
      </c>
      <c r="AL199" s="157">
        <v>0</v>
      </c>
      <c r="AM199" s="138">
        <f>AI199+AL199</f>
        <v>0</v>
      </c>
      <c r="AN199" s="157">
        <v>0</v>
      </c>
      <c r="AO199" s="262">
        <f>AM199+AN199</f>
        <v>0</v>
      </c>
      <c r="AP199" s="138">
        <v>0</v>
      </c>
      <c r="AQ199" s="85">
        <f>AO199+AP199</f>
        <v>0</v>
      </c>
      <c r="AR199" s="214">
        <v>0</v>
      </c>
      <c r="AS199" s="41">
        <f>SUM(AQ199:AR199)</f>
        <v>0</v>
      </c>
      <c r="AT199" s="85">
        <v>0</v>
      </c>
      <c r="AU199" s="157">
        <v>0</v>
      </c>
      <c r="AV199" s="138">
        <v>0</v>
      </c>
      <c r="AW199" s="157">
        <v>0</v>
      </c>
      <c r="AX199" s="138">
        <v>0</v>
      </c>
      <c r="AY199" s="157">
        <v>0</v>
      </c>
      <c r="AZ199" s="138">
        <v>0</v>
      </c>
      <c r="BA199" s="157">
        <v>0</v>
      </c>
      <c r="BB199" s="138">
        <v>0</v>
      </c>
      <c r="BC199" s="214">
        <f>AZ199+BB199</f>
        <v>0</v>
      </c>
      <c r="BD199" s="214">
        <v>0</v>
      </c>
      <c r="BE199" s="160">
        <v>0</v>
      </c>
      <c r="BF199" s="214">
        <v>0</v>
      </c>
    </row>
    <row r="200" spans="1:58" ht="25.5" customHeight="1">
      <c r="A200" s="38">
        <v>125</v>
      </c>
      <c r="B200" s="83" t="s">
        <v>77</v>
      </c>
      <c r="C200" s="32"/>
      <c r="D200" s="124"/>
      <c r="E200" s="96" t="s">
        <v>79</v>
      </c>
      <c r="F200" s="124"/>
      <c r="G200" s="35"/>
      <c r="H200" s="7"/>
      <c r="I200" s="35"/>
      <c r="J200" s="152">
        <v>0</v>
      </c>
      <c r="K200" s="188">
        <v>0</v>
      </c>
      <c r="L200" s="152">
        <v>0</v>
      </c>
      <c r="M200" s="188">
        <f>K200+L200</f>
        <v>0</v>
      </c>
      <c r="N200" s="188">
        <v>0</v>
      </c>
      <c r="O200" s="152">
        <f>M200+N200</f>
        <v>0</v>
      </c>
      <c r="P200" s="188">
        <v>0</v>
      </c>
      <c r="Q200" s="188">
        <f>O200+P200</f>
        <v>0</v>
      </c>
      <c r="R200" s="188">
        <v>0</v>
      </c>
      <c r="S200" s="188">
        <f>Q200+R200</f>
        <v>0</v>
      </c>
      <c r="T200" s="188">
        <v>0</v>
      </c>
      <c r="U200" s="188">
        <v>0</v>
      </c>
      <c r="V200" s="188">
        <v>0</v>
      </c>
      <c r="W200" s="188">
        <f>S200+V200</f>
        <v>0</v>
      </c>
      <c r="X200" s="188">
        <v>0</v>
      </c>
      <c r="Y200" s="188">
        <v>0</v>
      </c>
      <c r="Z200" s="188">
        <f>W200+Y200</f>
        <v>0</v>
      </c>
      <c r="AA200" s="188">
        <v>0</v>
      </c>
      <c r="AB200" s="188">
        <f>Z200+AA200</f>
        <v>0</v>
      </c>
      <c r="AC200" s="18">
        <v>0</v>
      </c>
      <c r="AD200" s="48"/>
      <c r="AE200" s="84">
        <f>AB200*1.04</f>
        <v>0</v>
      </c>
      <c r="AF200" s="188">
        <v>0</v>
      </c>
      <c r="AG200" s="152">
        <v>0</v>
      </c>
      <c r="AH200" s="38">
        <v>0</v>
      </c>
      <c r="AI200" s="188">
        <f>AG200+AH200</f>
        <v>0</v>
      </c>
      <c r="AJ200" s="188">
        <v>0</v>
      </c>
      <c r="AK200" s="188">
        <v>0</v>
      </c>
      <c r="AL200" s="251">
        <v>0</v>
      </c>
      <c r="AM200" s="18">
        <f>AI200+AL200</f>
        <v>0</v>
      </c>
      <c r="AN200" s="251">
        <v>0</v>
      </c>
      <c r="AO200" s="119">
        <f>AM200+AN200</f>
        <v>0</v>
      </c>
      <c r="AP200" s="18">
        <v>0</v>
      </c>
      <c r="AQ200" s="188">
        <f>AO200+AP200</f>
        <v>0</v>
      </c>
      <c r="AR200" s="152">
        <v>0</v>
      </c>
      <c r="AS200" s="272">
        <f>SUM(AQ200:AR200)</f>
        <v>0</v>
      </c>
      <c r="AT200" s="188">
        <v>0</v>
      </c>
      <c r="AU200" s="251">
        <v>0</v>
      </c>
      <c r="AV200" s="18">
        <v>0</v>
      </c>
      <c r="AW200" s="251">
        <v>0</v>
      </c>
      <c r="AX200" s="18">
        <v>0</v>
      </c>
      <c r="AY200" s="251">
        <v>0</v>
      </c>
      <c r="AZ200" s="18">
        <v>0</v>
      </c>
      <c r="BA200" s="251">
        <v>0</v>
      </c>
      <c r="BB200" s="18">
        <v>0</v>
      </c>
      <c r="BC200" s="152">
        <f>AZ200+BB200</f>
        <v>0</v>
      </c>
      <c r="BD200" s="152">
        <v>0</v>
      </c>
      <c r="BE200" s="11">
        <v>0</v>
      </c>
      <c r="BF200" s="152">
        <v>0</v>
      </c>
    </row>
    <row r="201" spans="1:58" ht="12.75">
      <c r="A201" s="228">
        <v>126</v>
      </c>
      <c r="B201" s="193" t="s">
        <v>93</v>
      </c>
      <c r="C201" s="193"/>
      <c r="D201" s="193"/>
      <c r="E201" s="107" t="s">
        <v>95</v>
      </c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193"/>
      <c r="AU201" s="193"/>
      <c r="AV201" s="193"/>
      <c r="AW201" s="193"/>
      <c r="AX201" s="193"/>
      <c r="AY201" s="193"/>
      <c r="AZ201" s="193"/>
      <c r="BA201" s="193"/>
      <c r="BB201" s="193"/>
      <c r="BC201" s="59">
        <v>0</v>
      </c>
      <c r="BD201" s="133">
        <v>0</v>
      </c>
      <c r="BE201" s="186"/>
      <c r="BF201" s="51">
        <f>BF204</f>
        <v>2050</v>
      </c>
    </row>
    <row r="202" spans="1:58" ht="18" customHeight="1" hidden="1">
      <c r="A202" s="117"/>
      <c r="B202" s="215" t="s">
        <v>108</v>
      </c>
      <c r="C202" s="206"/>
      <c r="D202" s="206"/>
      <c r="E202" s="72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89"/>
      <c r="BE202" s="125"/>
      <c r="BF202" s="42"/>
    </row>
    <row r="203" spans="1:58" ht="18" customHeight="1" hidden="1">
      <c r="A203" s="117"/>
      <c r="B203" s="215" t="s">
        <v>122</v>
      </c>
      <c r="C203" s="206"/>
      <c r="D203" s="206"/>
      <c r="E203" s="72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89"/>
      <c r="BE203" s="125"/>
      <c r="BF203" s="42"/>
    </row>
    <row r="204" spans="1:58" ht="13.5">
      <c r="A204" s="67">
        <v>127</v>
      </c>
      <c r="B204" s="55" t="s">
        <v>150</v>
      </c>
      <c r="C204" s="55"/>
      <c r="D204" s="55"/>
      <c r="E204" s="268" t="s">
        <v>152</v>
      </c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>
        <v>0</v>
      </c>
      <c r="BD204" s="145">
        <v>0</v>
      </c>
      <c r="BE204" s="30"/>
      <c r="BF204" s="194">
        <v>2050</v>
      </c>
    </row>
    <row r="205" spans="1:256" ht="15">
      <c r="A205" s="241"/>
      <c r="B205" s="62"/>
      <c r="C205" s="241"/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  <c r="AA205" s="241"/>
      <c r="AB205" s="241"/>
      <c r="AC205" s="241"/>
      <c r="AD205" s="241"/>
      <c r="AE205" s="241"/>
      <c r="AF205" s="241"/>
      <c r="AG205" s="241"/>
      <c r="AH205" s="241"/>
      <c r="AI205" s="241"/>
      <c r="AJ205" s="241"/>
      <c r="AK205" s="241"/>
      <c r="AL205" s="241"/>
      <c r="AM205" s="241"/>
      <c r="AN205" s="241"/>
      <c r="AO205" s="241"/>
      <c r="AP205" s="241"/>
      <c r="AQ205" s="241"/>
      <c r="AR205" s="241"/>
      <c r="AS205" s="241"/>
      <c r="AT205" s="241"/>
      <c r="AU205" s="241"/>
      <c r="AV205" s="241"/>
      <c r="AW205" s="241"/>
      <c r="AX205" s="241"/>
      <c r="AY205" s="241"/>
      <c r="AZ205" s="241"/>
      <c r="BA205" s="241"/>
      <c r="BB205" s="241"/>
      <c r="BC205" s="241"/>
      <c r="BD205" s="241"/>
      <c r="BE205" s="241"/>
      <c r="BF205" s="241"/>
      <c r="BG205" s="241"/>
      <c r="BH205" s="241"/>
      <c r="BI205" s="241"/>
      <c r="BJ205" s="241"/>
      <c r="BK205" s="241"/>
      <c r="BL205" s="241"/>
      <c r="BM205" s="241"/>
      <c r="BN205" s="241"/>
      <c r="BO205" s="241"/>
      <c r="BP205" s="241"/>
      <c r="BQ205" s="241"/>
      <c r="BR205" s="241"/>
      <c r="BS205" s="241"/>
      <c r="BT205" s="241"/>
      <c r="BU205" s="241"/>
      <c r="BV205" s="241"/>
      <c r="BW205" s="241"/>
      <c r="BX205" s="241"/>
      <c r="BY205" s="241"/>
      <c r="BZ205" s="241"/>
      <c r="CA205" s="241"/>
      <c r="CB205" s="241"/>
      <c r="CC205" s="241"/>
      <c r="CD205" s="241"/>
      <c r="CE205" s="241"/>
      <c r="CF205" s="241"/>
      <c r="CG205" s="241"/>
      <c r="CH205" s="241"/>
      <c r="CI205" s="241"/>
      <c r="CJ205" s="241"/>
      <c r="CK205" s="241"/>
      <c r="CL205" s="241"/>
      <c r="CM205" s="241"/>
      <c r="CN205" s="241"/>
      <c r="CO205" s="241"/>
      <c r="CP205" s="241"/>
      <c r="CQ205" s="241"/>
      <c r="CR205" s="241"/>
      <c r="CS205" s="241"/>
      <c r="CT205" s="241"/>
      <c r="CU205" s="241"/>
      <c r="CV205" s="241"/>
      <c r="CW205" s="241"/>
      <c r="CX205" s="241"/>
      <c r="CY205" s="241"/>
      <c r="CZ205" s="241"/>
      <c r="DA205" s="241"/>
      <c r="DB205" s="241"/>
      <c r="DC205" s="241"/>
      <c r="DD205" s="241"/>
      <c r="DE205" s="241"/>
      <c r="DF205" s="241"/>
      <c r="DG205" s="241"/>
      <c r="DH205" s="241"/>
      <c r="DI205" s="241"/>
      <c r="DJ205" s="241"/>
      <c r="DK205" s="241"/>
      <c r="DL205" s="241"/>
      <c r="DM205" s="241"/>
      <c r="DN205" s="241"/>
      <c r="DO205" s="241"/>
      <c r="DP205" s="241"/>
      <c r="DQ205" s="241"/>
      <c r="DR205" s="241"/>
      <c r="DS205" s="241"/>
      <c r="DT205" s="241"/>
      <c r="DU205" s="241"/>
      <c r="DV205" s="241"/>
      <c r="DW205" s="241"/>
      <c r="DX205" s="241"/>
      <c r="DY205" s="241"/>
      <c r="DZ205" s="241"/>
      <c r="EA205" s="241"/>
      <c r="EB205" s="241"/>
      <c r="EC205" s="241"/>
      <c r="ED205" s="241"/>
      <c r="EE205" s="241"/>
      <c r="EF205" s="241"/>
      <c r="EG205" s="241"/>
      <c r="EH205" s="241"/>
      <c r="EI205" s="241"/>
      <c r="EJ205" s="241"/>
      <c r="EK205" s="241"/>
      <c r="EL205" s="241"/>
      <c r="EM205" s="241"/>
      <c r="EN205" s="241"/>
      <c r="EO205" s="241"/>
      <c r="EP205" s="241"/>
      <c r="EQ205" s="241"/>
      <c r="ER205" s="241"/>
      <c r="ES205" s="241"/>
      <c r="ET205" s="241"/>
      <c r="EU205" s="241"/>
      <c r="EV205" s="241"/>
      <c r="EW205" s="241"/>
      <c r="EX205" s="241"/>
      <c r="EY205" s="241"/>
      <c r="EZ205" s="241"/>
      <c r="FA205" s="241"/>
      <c r="FB205" s="241"/>
      <c r="FC205" s="241"/>
      <c r="FD205" s="241"/>
      <c r="FE205" s="241"/>
      <c r="FF205" s="241"/>
      <c r="FG205" s="241"/>
      <c r="FH205" s="241"/>
      <c r="FI205" s="241"/>
      <c r="FJ205" s="241"/>
      <c r="FK205" s="241"/>
      <c r="FL205" s="241"/>
      <c r="FM205" s="241"/>
      <c r="FN205" s="241"/>
      <c r="FO205" s="241"/>
      <c r="FP205" s="241"/>
      <c r="FQ205" s="241"/>
      <c r="FR205" s="241"/>
      <c r="FS205" s="241"/>
      <c r="FT205" s="241"/>
      <c r="FU205" s="241"/>
      <c r="FV205" s="241"/>
      <c r="FW205" s="241"/>
      <c r="FX205" s="241"/>
      <c r="FY205" s="241"/>
      <c r="FZ205" s="241"/>
      <c r="GA205" s="241"/>
      <c r="GB205" s="241"/>
      <c r="GC205" s="241"/>
      <c r="GD205" s="241"/>
      <c r="GE205" s="241"/>
      <c r="GF205" s="241"/>
      <c r="GG205" s="241"/>
      <c r="GH205" s="241"/>
      <c r="GI205" s="241"/>
      <c r="GJ205" s="241"/>
      <c r="GK205" s="241"/>
      <c r="GL205" s="241"/>
      <c r="GM205" s="241"/>
      <c r="GN205" s="241"/>
      <c r="GO205" s="241"/>
      <c r="GP205" s="241"/>
      <c r="GQ205" s="241"/>
      <c r="GR205" s="241"/>
      <c r="GS205" s="241"/>
      <c r="GT205" s="241"/>
      <c r="GU205" s="241"/>
      <c r="GV205" s="241"/>
      <c r="GW205" s="241"/>
      <c r="GX205" s="241"/>
      <c r="GY205" s="241"/>
      <c r="GZ205" s="241"/>
      <c r="HA205" s="241"/>
      <c r="HB205" s="241"/>
      <c r="HC205" s="241"/>
      <c r="HD205" s="241"/>
      <c r="HE205" s="241"/>
      <c r="HF205" s="241"/>
      <c r="HG205" s="241"/>
      <c r="HH205" s="241"/>
      <c r="HI205" s="241"/>
      <c r="HJ205" s="241"/>
      <c r="HK205" s="241"/>
      <c r="HL205" s="241"/>
      <c r="HM205" s="241"/>
      <c r="HN205" s="241"/>
      <c r="HO205" s="241"/>
      <c r="HP205" s="241"/>
      <c r="HQ205" s="241"/>
      <c r="HR205" s="241"/>
      <c r="HS205" s="241"/>
      <c r="HT205" s="241"/>
      <c r="HU205" s="241"/>
      <c r="HV205" s="241"/>
      <c r="HW205" s="241"/>
      <c r="HX205" s="241"/>
      <c r="HY205" s="241"/>
      <c r="HZ205" s="241"/>
      <c r="IA205" s="241"/>
      <c r="IB205" s="241"/>
      <c r="IC205" s="241"/>
      <c r="ID205" s="241"/>
      <c r="IE205" s="241"/>
      <c r="IF205" s="241"/>
      <c r="IG205" s="241"/>
      <c r="IH205" s="241"/>
      <c r="II205" s="241"/>
      <c r="IJ205" s="241"/>
      <c r="IK205" s="241"/>
      <c r="IL205" s="241"/>
      <c r="IM205" s="241"/>
      <c r="IN205" s="241"/>
      <c r="IO205" s="241"/>
      <c r="IP205" s="241"/>
      <c r="IQ205" s="241"/>
      <c r="IR205" s="241"/>
      <c r="IS205" s="241"/>
      <c r="IT205" s="241"/>
      <c r="IU205" s="241"/>
      <c r="IV205" s="241"/>
    </row>
    <row r="206" spans="1:256" ht="15">
      <c r="A206" s="241"/>
      <c r="B206" s="62"/>
      <c r="C206" s="241"/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1"/>
      <c r="AL206" s="241"/>
      <c r="AM206" s="241"/>
      <c r="AN206" s="241"/>
      <c r="AO206" s="241"/>
      <c r="AP206" s="241"/>
      <c r="AQ206" s="241"/>
      <c r="AR206" s="241"/>
      <c r="AS206" s="241"/>
      <c r="AT206" s="241"/>
      <c r="AU206" s="241"/>
      <c r="AV206" s="241"/>
      <c r="AW206" s="241"/>
      <c r="AX206" s="241"/>
      <c r="AY206" s="241"/>
      <c r="AZ206" s="241"/>
      <c r="BA206" s="241"/>
      <c r="BB206" s="241"/>
      <c r="BC206" s="241"/>
      <c r="BD206" s="241"/>
      <c r="BE206" s="241"/>
      <c r="BF206" s="241"/>
      <c r="BG206" s="241"/>
      <c r="BH206" s="241"/>
      <c r="BI206" s="241"/>
      <c r="BJ206" s="241"/>
      <c r="BK206" s="241"/>
      <c r="BL206" s="241"/>
      <c r="BM206" s="241"/>
      <c r="BN206" s="241"/>
      <c r="BO206" s="241"/>
      <c r="BP206" s="241"/>
      <c r="BQ206" s="241"/>
      <c r="BR206" s="241"/>
      <c r="BS206" s="241"/>
      <c r="BT206" s="241"/>
      <c r="BU206" s="241"/>
      <c r="BV206" s="241"/>
      <c r="BW206" s="241"/>
      <c r="BX206" s="241"/>
      <c r="BY206" s="241"/>
      <c r="BZ206" s="241"/>
      <c r="CA206" s="241"/>
      <c r="CB206" s="241"/>
      <c r="CC206" s="241"/>
      <c r="CD206" s="241"/>
      <c r="CE206" s="241"/>
      <c r="CF206" s="241"/>
      <c r="CG206" s="241"/>
      <c r="CH206" s="241"/>
      <c r="CI206" s="241"/>
      <c r="CJ206" s="241"/>
      <c r="CK206" s="241"/>
      <c r="CL206" s="241"/>
      <c r="CM206" s="241"/>
      <c r="CN206" s="241"/>
      <c r="CO206" s="241"/>
      <c r="CP206" s="241"/>
      <c r="CQ206" s="241"/>
      <c r="CR206" s="241"/>
      <c r="CS206" s="241"/>
      <c r="CT206" s="241"/>
      <c r="CU206" s="241"/>
      <c r="CV206" s="241"/>
      <c r="CW206" s="241"/>
      <c r="CX206" s="241"/>
      <c r="CY206" s="241"/>
      <c r="CZ206" s="241"/>
      <c r="DA206" s="241"/>
      <c r="DB206" s="241"/>
      <c r="DC206" s="241"/>
      <c r="DD206" s="241"/>
      <c r="DE206" s="241"/>
      <c r="DF206" s="241"/>
      <c r="DG206" s="241"/>
      <c r="DH206" s="241"/>
      <c r="DI206" s="241"/>
      <c r="DJ206" s="241"/>
      <c r="DK206" s="241"/>
      <c r="DL206" s="241"/>
      <c r="DM206" s="241"/>
      <c r="DN206" s="241"/>
      <c r="DO206" s="241"/>
      <c r="DP206" s="241"/>
      <c r="DQ206" s="241"/>
      <c r="DR206" s="241"/>
      <c r="DS206" s="241"/>
      <c r="DT206" s="241"/>
      <c r="DU206" s="241"/>
      <c r="DV206" s="241"/>
      <c r="DW206" s="241"/>
      <c r="DX206" s="241"/>
      <c r="DY206" s="241"/>
      <c r="DZ206" s="241"/>
      <c r="EA206" s="241"/>
      <c r="EB206" s="241"/>
      <c r="EC206" s="241"/>
      <c r="ED206" s="241"/>
      <c r="EE206" s="241"/>
      <c r="EF206" s="241"/>
      <c r="EG206" s="241"/>
      <c r="EH206" s="241"/>
      <c r="EI206" s="241"/>
      <c r="EJ206" s="241"/>
      <c r="EK206" s="241"/>
      <c r="EL206" s="241"/>
      <c r="EM206" s="241"/>
      <c r="EN206" s="241"/>
      <c r="EO206" s="241"/>
      <c r="EP206" s="241"/>
      <c r="EQ206" s="241"/>
      <c r="ER206" s="241"/>
      <c r="ES206" s="241"/>
      <c r="ET206" s="241"/>
      <c r="EU206" s="241"/>
      <c r="EV206" s="241"/>
      <c r="EW206" s="241"/>
      <c r="EX206" s="241"/>
      <c r="EY206" s="241"/>
      <c r="EZ206" s="241"/>
      <c r="FA206" s="241"/>
      <c r="FB206" s="241"/>
      <c r="FC206" s="241"/>
      <c r="FD206" s="241"/>
      <c r="FE206" s="241"/>
      <c r="FF206" s="241"/>
      <c r="FG206" s="241"/>
      <c r="FH206" s="241"/>
      <c r="FI206" s="241"/>
      <c r="FJ206" s="241"/>
      <c r="FK206" s="241"/>
      <c r="FL206" s="241"/>
      <c r="FM206" s="241"/>
      <c r="FN206" s="241"/>
      <c r="FO206" s="241"/>
      <c r="FP206" s="241"/>
      <c r="FQ206" s="241"/>
      <c r="FR206" s="241"/>
      <c r="FS206" s="241"/>
      <c r="FT206" s="241"/>
      <c r="FU206" s="241"/>
      <c r="FV206" s="241"/>
      <c r="FW206" s="241"/>
      <c r="FX206" s="241"/>
      <c r="FY206" s="241"/>
      <c r="FZ206" s="241"/>
      <c r="GA206" s="241"/>
      <c r="GB206" s="241"/>
      <c r="GC206" s="241"/>
      <c r="GD206" s="241"/>
      <c r="GE206" s="241"/>
      <c r="GF206" s="241"/>
      <c r="GG206" s="241"/>
      <c r="GH206" s="241"/>
      <c r="GI206" s="241"/>
      <c r="GJ206" s="241"/>
      <c r="GK206" s="241"/>
      <c r="GL206" s="241"/>
      <c r="GM206" s="241"/>
      <c r="GN206" s="241"/>
      <c r="GO206" s="241"/>
      <c r="GP206" s="241"/>
      <c r="GQ206" s="241"/>
      <c r="GR206" s="241"/>
      <c r="GS206" s="241"/>
      <c r="GT206" s="241"/>
      <c r="GU206" s="241"/>
      <c r="GV206" s="241"/>
      <c r="GW206" s="241"/>
      <c r="GX206" s="241"/>
      <c r="GY206" s="241"/>
      <c r="GZ206" s="241"/>
      <c r="HA206" s="241"/>
      <c r="HB206" s="241"/>
      <c r="HC206" s="241"/>
      <c r="HD206" s="241"/>
      <c r="HE206" s="241"/>
      <c r="HF206" s="241"/>
      <c r="HG206" s="241"/>
      <c r="HH206" s="241"/>
      <c r="HI206" s="241"/>
      <c r="HJ206" s="241"/>
      <c r="HK206" s="241"/>
      <c r="HL206" s="241"/>
      <c r="HM206" s="241"/>
      <c r="HN206" s="241"/>
      <c r="HO206" s="241"/>
      <c r="HP206" s="241"/>
      <c r="HQ206" s="241"/>
      <c r="HR206" s="241"/>
      <c r="HS206" s="241"/>
      <c r="HT206" s="241"/>
      <c r="HU206" s="241"/>
      <c r="HV206" s="241"/>
      <c r="HW206" s="241"/>
      <c r="HX206" s="241"/>
      <c r="HY206" s="241"/>
      <c r="HZ206" s="241"/>
      <c r="IA206" s="241"/>
      <c r="IB206" s="241"/>
      <c r="IC206" s="241"/>
      <c r="ID206" s="241"/>
      <c r="IE206" s="241"/>
      <c r="IF206" s="241"/>
      <c r="IG206" s="241"/>
      <c r="IH206" s="241"/>
      <c r="II206" s="241"/>
      <c r="IJ206" s="241"/>
      <c r="IK206" s="241"/>
      <c r="IL206" s="241"/>
      <c r="IM206" s="241"/>
      <c r="IN206" s="241"/>
      <c r="IO206" s="241"/>
      <c r="IP206" s="241"/>
      <c r="IQ206" s="241"/>
      <c r="IR206" s="241"/>
      <c r="IS206" s="241"/>
      <c r="IT206" s="241"/>
      <c r="IU206" s="241"/>
      <c r="IV206" s="241"/>
    </row>
  </sheetData>
  <sheetProtection/>
  <mergeCells count="18">
    <mergeCell ref="BD9:BD10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B8:AB9"/>
    <mergeCell ref="AC8:AC9"/>
    <mergeCell ref="AF8:AF9"/>
    <mergeCell ref="AH8:AH10"/>
    <mergeCell ref="AI8:AI9"/>
    <mergeCell ref="AJ8:AJ10"/>
    <mergeCell ref="AK8:AK9"/>
    <mergeCell ref="A1:B1"/>
  </mergeCells>
  <printOptions/>
  <pageMargins left="0.75" right="0.75" top="1" bottom="1" header="0.5" footer="0.5"/>
  <pageSetup horizontalDpi="600" verticalDpi="600" orientation="landscape" paperSize="9"/>
  <headerFooter alignWithMargins="0">
    <oddHeader>&amp;L&amp;C&amp;[TAB]&amp;R</oddHeader>
    <oddFooter>&amp;L&amp;CPage &amp;[PAGE]&amp;R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SecretarVP1</dc:creator>
  <cp:keywords/>
  <dc:description/>
  <cp:lastModifiedBy>Venit1</cp:lastModifiedBy>
  <cp:lastPrinted>2009-03-16T07:47:41Z</cp:lastPrinted>
  <dcterms:created xsi:type="dcterms:W3CDTF">2007-01-15T10:25:34Z</dcterms:created>
  <dcterms:modified xsi:type="dcterms:W3CDTF">2009-03-16T08:30:23Z</dcterms:modified>
  <cp:category/>
  <cp:version/>
  <cp:contentType/>
  <cp:contentStatus/>
</cp:coreProperties>
</file>