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B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<sst xmlns="http://schemas.openxmlformats.org/spreadsheetml/2006/main" count="169" uniqueCount="79">
  <si>
    <t>MUNICIPIUL GALATI</t>
  </si>
  <si>
    <t>LEI</t>
  </si>
  <si>
    <t>Nr.</t>
  </si>
  <si>
    <t>cod</t>
  </si>
  <si>
    <t>REALIZAT</t>
  </si>
  <si>
    <t>Crt.</t>
  </si>
  <si>
    <t>indicator</t>
  </si>
  <si>
    <t>TOTAL CHELTUIELI</t>
  </si>
  <si>
    <t>1.</t>
  </si>
  <si>
    <t>51.02</t>
  </si>
  <si>
    <t>2.</t>
  </si>
  <si>
    <t>54.02</t>
  </si>
  <si>
    <t>3.</t>
  </si>
  <si>
    <t>55.02</t>
  </si>
  <si>
    <t>4.</t>
  </si>
  <si>
    <t xml:space="preserve"> TRANSFERURI CU CARACTER GENERAL -  TOTAL</t>
  </si>
  <si>
    <t>56.02</t>
  </si>
  <si>
    <t>5.</t>
  </si>
  <si>
    <t>61.02</t>
  </si>
  <si>
    <t>6.</t>
  </si>
  <si>
    <t>65.02</t>
  </si>
  <si>
    <t>7.</t>
  </si>
  <si>
    <t>66.02</t>
  </si>
  <si>
    <t>8.</t>
  </si>
  <si>
    <t>67.02</t>
  </si>
  <si>
    <t>9.</t>
  </si>
  <si>
    <t>68.02</t>
  </si>
  <si>
    <t>10.</t>
  </si>
  <si>
    <t>70.02</t>
  </si>
  <si>
    <t>11.</t>
  </si>
  <si>
    <t>74.02</t>
  </si>
  <si>
    <t>12.</t>
  </si>
  <si>
    <t>81.02</t>
  </si>
  <si>
    <t>13.</t>
  </si>
  <si>
    <t>84.02</t>
  </si>
  <si>
    <t>14.</t>
  </si>
  <si>
    <t xml:space="preserve"> ALTE ACTIUNI ECONOMICE</t>
  </si>
  <si>
    <t>87.02</t>
  </si>
  <si>
    <t>DENUMIRE INDICATOR</t>
  </si>
  <si>
    <t xml:space="preserve">Cheltuieli de personal </t>
  </si>
  <si>
    <t xml:space="preserve">Cheltuieli de personal  </t>
  </si>
  <si>
    <t>ACTIUNI GENERALE</t>
  </si>
  <si>
    <t>80.02</t>
  </si>
  <si>
    <t>15.</t>
  </si>
  <si>
    <t>Bunuri si servicii</t>
  </si>
  <si>
    <t>Transferuri intre unitati ale adminstatiei publice locale</t>
  </si>
  <si>
    <t>Asistenta sociala</t>
  </si>
  <si>
    <t xml:space="preserve">Alte transferuri </t>
  </si>
  <si>
    <t>Active nefinanciare</t>
  </si>
  <si>
    <t>Active financiare</t>
  </si>
  <si>
    <t>Plati efectuate in anii precedenti recuperate</t>
  </si>
  <si>
    <t>Fond de rezerva</t>
  </si>
  <si>
    <t>Dobanzi</t>
  </si>
  <si>
    <t>Proiecte FEN</t>
  </si>
  <si>
    <t>Burse</t>
  </si>
  <si>
    <t>Alte cheltuieli</t>
  </si>
  <si>
    <t>Alte actiuni (fundatii)</t>
  </si>
  <si>
    <t>Rambursari de credite</t>
  </si>
  <si>
    <t>Subventii</t>
  </si>
  <si>
    <t xml:space="preserve"> AUTORITATI PUBLICE - TOTAL (PRIMARIA)</t>
  </si>
  <si>
    <t xml:space="preserve"> ALTE SERVICII PUBLICE GENERALE - TOTAL (EVIDENTA POPULATIEI)</t>
  </si>
  <si>
    <t>Bunuri si servicii (comisioane)</t>
  </si>
  <si>
    <t xml:space="preserve"> ORDINE PUBLICA SI SIGURANTA NATIONALA -  TOTAL (PRIMARIA, POLITIA LOCALA))</t>
  </si>
  <si>
    <t xml:space="preserve"> INVATAMANT - TOTAL (69 UNITATI INVATAMANT)</t>
  </si>
  <si>
    <t>SANATATE - TOTAL (SPITALE, SERVICIUL DE ASISTENTA MEDICALA)</t>
  </si>
  <si>
    <t xml:space="preserve"> CULTURA, RECREERE SI RELIGIE - TOTAL (PRIMARIA, TEATRE)</t>
  </si>
  <si>
    <t xml:space="preserve"> LOCUINTE, SERVICII SI  DEZVOLTARE PUBLICA - TOTAL (PRIMARIA)</t>
  </si>
  <si>
    <t xml:space="preserve"> COMBUSTIBILI SI ENERGIE (APATERM)</t>
  </si>
  <si>
    <t xml:space="preserve"> TRANSPORTURI (PRIMARIA, TRANSURB)</t>
  </si>
  <si>
    <t>TRANZACTII PRIVIND DATORIA PUBLICA SI IMPRUMUTURI - TOTAL</t>
  </si>
  <si>
    <t>ASIGURARI SI  ASISTENTA SOCIALA - TOTAL (PRIMARIA, UNITATI DE ASISTENTA SOCIALA)</t>
  </si>
  <si>
    <t xml:space="preserve"> PROTECTIA MEDIULUI (PRIMARIA SALUBRITATE)</t>
  </si>
  <si>
    <t>BUGET</t>
  </si>
  <si>
    <t xml:space="preserve">Alte actiuni </t>
  </si>
  <si>
    <t>TOTAL</t>
  </si>
  <si>
    <t>2013</t>
  </si>
  <si>
    <t>PROPUNERI BUGET FUNCTIONARE 2013</t>
  </si>
  <si>
    <t>Alte transferuri -ALIMENTARE IID</t>
  </si>
  <si>
    <t xml:space="preserve">ANEXA 2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</si>
</sst>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3" fontId="0" fillId="2" borderId="9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3" fontId="0" fillId="0" borderId="9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0" fillId="2" borderId="9" xfId="0" applyNumberFormat="1" applyFont="1" applyFill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2" borderId="9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2" borderId="11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1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 vertical="center"/>
    </xf>
    <xf numFmtId="4" fontId="13" fillId="0" borderId="19" xfId="0" applyNumberFormat="1" applyFont="1" applyBorder="1" applyAlignment="1">
      <alignment horizontal="right" vertical="center"/>
    </xf>
    <xf numFmtId="4" fontId="13" fillId="0" borderId="20" xfId="0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5"/>
  <sheetViews>
    <sheetView tabSelected="1" workbookViewId="0" topLeftCell="A1">
      <selection activeCell="O27" sqref="O27"/>
    </sheetView>
  </sheetViews>
  <sheetFormatPr defaultColWidth="9.140625" defaultRowHeight="12.75"/>
  <cols>
    <col min="1" max="1" width="4.421875" style="1" customWidth="1"/>
    <col min="2" max="2" width="36.00390625" style="1" customWidth="1"/>
    <col min="3" max="3" width="8.00390625" style="1" customWidth="1"/>
    <col min="4" max="4" width="15.421875" style="1" hidden="1" customWidth="1"/>
    <col min="5" max="8" width="16.7109375" style="1" hidden="1" customWidth="1"/>
    <col min="9" max="9" width="2.00390625" style="1" hidden="1" customWidth="1"/>
    <col min="10" max="10" width="15.421875" style="72" customWidth="1"/>
    <col min="11" max="16384" width="9.140625" style="1" customWidth="1"/>
  </cols>
  <sheetData>
    <row r="1" spans="2:10" ht="15">
      <c r="B1" s="2" t="s">
        <v>0</v>
      </c>
      <c r="C1" s="2"/>
      <c r="D1" s="2"/>
      <c r="J1" s="71" t="s">
        <v>78</v>
      </c>
    </row>
    <row r="2" spans="2:10" ht="15" hidden="1">
      <c r="B2" s="2"/>
      <c r="C2" s="2"/>
      <c r="D2" s="2"/>
      <c r="J2" s="71"/>
    </row>
    <row r="3" spans="2:11" ht="24" customHeight="1" thickBot="1">
      <c r="B3" s="3" t="s">
        <v>76</v>
      </c>
      <c r="C3" s="3"/>
      <c r="D3" s="3"/>
      <c r="J3" s="71" t="s">
        <v>1</v>
      </c>
      <c r="K3" s="60"/>
    </row>
    <row r="4" spans="5:11" ht="15.75" hidden="1" thickBot="1">
      <c r="E4" s="4"/>
      <c r="F4" s="4"/>
      <c r="G4" s="5"/>
      <c r="H4" s="5"/>
      <c r="K4" s="60"/>
    </row>
    <row r="5" spans="1:20" ht="30" customHeight="1">
      <c r="A5" s="6" t="s">
        <v>2</v>
      </c>
      <c r="B5" s="7" t="s">
        <v>38</v>
      </c>
      <c r="C5" s="7" t="s">
        <v>3</v>
      </c>
      <c r="D5" s="7" t="s">
        <v>72</v>
      </c>
      <c r="E5" s="7" t="s">
        <v>4</v>
      </c>
      <c r="F5" s="7" t="s">
        <v>72</v>
      </c>
      <c r="G5" s="7" t="s">
        <v>4</v>
      </c>
      <c r="H5" s="7" t="s">
        <v>72</v>
      </c>
      <c r="I5" s="7" t="s">
        <v>4</v>
      </c>
      <c r="J5" s="73" t="s">
        <v>72</v>
      </c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8" customHeight="1" thickBot="1">
      <c r="A6" s="8" t="s">
        <v>5</v>
      </c>
      <c r="B6" s="9"/>
      <c r="C6" s="10" t="s">
        <v>6</v>
      </c>
      <c r="D6" s="10">
        <v>2009</v>
      </c>
      <c r="E6" s="10">
        <v>2009</v>
      </c>
      <c r="F6" s="10">
        <v>2010</v>
      </c>
      <c r="G6" s="10">
        <v>2010</v>
      </c>
      <c r="H6" s="10">
        <v>2011</v>
      </c>
      <c r="I6" s="10">
        <v>2011</v>
      </c>
      <c r="J6" s="74" t="s">
        <v>75</v>
      </c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s="14" customFormat="1" ht="22.5" customHeight="1" thickBot="1">
      <c r="A7" s="11"/>
      <c r="B7" s="12" t="s">
        <v>7</v>
      </c>
      <c r="C7" s="12"/>
      <c r="D7" s="13">
        <f aca="true" t="shared" si="0" ref="D7:I7">SUM(D8+D17+D24+D27+D29+D35+D44+D51+D59+D69+D78+D86+D93+D101)+D84</f>
        <v>489680000</v>
      </c>
      <c r="E7" s="13">
        <f t="shared" si="0"/>
        <v>450316872</v>
      </c>
      <c r="F7" s="47">
        <f t="shared" si="0"/>
        <v>430869000</v>
      </c>
      <c r="G7" s="13">
        <f t="shared" si="0"/>
        <v>407416600</v>
      </c>
      <c r="H7" s="13">
        <f t="shared" si="0"/>
        <v>424636000</v>
      </c>
      <c r="I7" s="13">
        <f t="shared" si="0"/>
        <v>372307065</v>
      </c>
      <c r="J7" s="75">
        <f>SUM(J8+J17+J24+J27+J29+J35+J44+J51+J59+J69+J78+J86+J93+J101)+J84</f>
        <v>351504000</v>
      </c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14.25">
      <c r="A8" s="15" t="s">
        <v>8</v>
      </c>
      <c r="B8" s="16" t="s">
        <v>59</v>
      </c>
      <c r="C8" s="17" t="s">
        <v>9</v>
      </c>
      <c r="D8" s="18">
        <f aca="true" t="shared" si="1" ref="D8:I8">SUM(D9+D10+D12+D13+D14+D15+D16+D11)</f>
        <v>34632000</v>
      </c>
      <c r="E8" s="18">
        <f t="shared" si="1"/>
        <v>33670753</v>
      </c>
      <c r="F8" s="46">
        <f t="shared" si="1"/>
        <v>20070000</v>
      </c>
      <c r="G8" s="18">
        <f t="shared" si="1"/>
        <v>19137305</v>
      </c>
      <c r="H8" s="18">
        <f t="shared" si="1"/>
        <v>23019000</v>
      </c>
      <c r="I8" s="18">
        <f t="shared" si="1"/>
        <v>15020196</v>
      </c>
      <c r="J8" s="76">
        <f>SUM(J9+J10+J12+J13+J14+J15+J16+J11)</f>
        <v>20597000</v>
      </c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5" customHeight="1">
      <c r="A9" s="19"/>
      <c r="B9" s="20" t="s">
        <v>39</v>
      </c>
      <c r="C9" s="21">
        <v>10</v>
      </c>
      <c r="D9" s="38">
        <v>19660000</v>
      </c>
      <c r="E9" s="22">
        <v>19396546</v>
      </c>
      <c r="F9" s="42">
        <v>14800000</v>
      </c>
      <c r="G9" s="22">
        <v>14715595</v>
      </c>
      <c r="H9" s="22">
        <v>11958000</v>
      </c>
      <c r="I9" s="22">
        <v>11207070</v>
      </c>
      <c r="J9" s="77">
        <v>14937000</v>
      </c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16.5" customHeight="1">
      <c r="A10" s="19"/>
      <c r="B10" s="20" t="s">
        <v>44</v>
      </c>
      <c r="C10" s="21">
        <v>20</v>
      </c>
      <c r="D10" s="38">
        <v>3526000</v>
      </c>
      <c r="E10" s="22">
        <v>3079517</v>
      </c>
      <c r="F10" s="42">
        <v>3124000</v>
      </c>
      <c r="G10" s="22">
        <v>2974606</v>
      </c>
      <c r="H10" s="22">
        <v>3400000</v>
      </c>
      <c r="I10" s="22">
        <v>3022335</v>
      </c>
      <c r="J10" s="77">
        <v>5500000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ht="16.5" customHeight="1">
      <c r="A11" s="19"/>
      <c r="B11" s="20" t="s">
        <v>45</v>
      </c>
      <c r="C11" s="21">
        <v>51</v>
      </c>
      <c r="D11" s="38">
        <v>0</v>
      </c>
      <c r="E11" s="22">
        <v>0</v>
      </c>
      <c r="F11" s="42">
        <v>0</v>
      </c>
      <c r="G11" s="22">
        <v>0</v>
      </c>
      <c r="H11" s="22"/>
      <c r="I11" s="22">
        <v>0</v>
      </c>
      <c r="J11" s="77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16.5" customHeight="1">
      <c r="A12" s="19"/>
      <c r="B12" s="20" t="s">
        <v>47</v>
      </c>
      <c r="C12" s="21">
        <v>55</v>
      </c>
      <c r="D12" s="38">
        <v>132000</v>
      </c>
      <c r="E12" s="22">
        <v>131420</v>
      </c>
      <c r="F12" s="42">
        <v>260000</v>
      </c>
      <c r="G12" s="22">
        <v>251920</v>
      </c>
      <c r="H12" s="22">
        <v>210000</v>
      </c>
      <c r="I12" s="22">
        <v>174740</v>
      </c>
      <c r="J12" s="77">
        <v>160000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ht="13.5" customHeight="1">
      <c r="A13" s="19"/>
      <c r="B13" s="20" t="s">
        <v>46</v>
      </c>
      <c r="C13" s="21">
        <v>57</v>
      </c>
      <c r="D13" s="38">
        <v>45000</v>
      </c>
      <c r="E13" s="22">
        <v>25050</v>
      </c>
      <c r="F13" s="42">
        <v>0</v>
      </c>
      <c r="G13" s="22">
        <v>0</v>
      </c>
      <c r="H13" s="22"/>
      <c r="I13" s="22">
        <v>0</v>
      </c>
      <c r="J13" s="77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14.25" customHeight="1" hidden="1">
      <c r="A14" s="19"/>
      <c r="B14" s="20" t="s">
        <v>48</v>
      </c>
      <c r="C14" s="21">
        <v>71</v>
      </c>
      <c r="D14" s="38">
        <v>1397000</v>
      </c>
      <c r="E14" s="23">
        <v>1163167</v>
      </c>
      <c r="F14" s="43">
        <v>1723000</v>
      </c>
      <c r="G14" s="22">
        <v>1032193</v>
      </c>
      <c r="H14" s="22">
        <v>7470000</v>
      </c>
      <c r="I14" s="22">
        <v>653534</v>
      </c>
      <c r="J14" s="77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18" customHeight="1" hidden="1">
      <c r="A15" s="19"/>
      <c r="B15" s="20" t="s">
        <v>49</v>
      </c>
      <c r="C15" s="21">
        <v>72</v>
      </c>
      <c r="D15" s="38">
        <v>10000000</v>
      </c>
      <c r="E15" s="22">
        <v>10000000</v>
      </c>
      <c r="F15" s="42">
        <v>304000</v>
      </c>
      <c r="G15" s="22">
        <v>304000</v>
      </c>
      <c r="H15" s="22"/>
      <c r="I15" s="22">
        <v>0</v>
      </c>
      <c r="J15" s="77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15" customHeight="1" thickBot="1">
      <c r="A16" s="24"/>
      <c r="B16" s="25" t="s">
        <v>50</v>
      </c>
      <c r="C16" s="26">
        <v>85</v>
      </c>
      <c r="D16" s="39">
        <v>-128000</v>
      </c>
      <c r="E16" s="27">
        <v>-124947</v>
      </c>
      <c r="F16" s="44">
        <v>-141000</v>
      </c>
      <c r="G16" s="27">
        <v>-141009</v>
      </c>
      <c r="H16" s="27">
        <v>-19000</v>
      </c>
      <c r="I16" s="27">
        <v>-37483</v>
      </c>
      <c r="J16" s="78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24.75" customHeight="1">
      <c r="A17" s="15" t="s">
        <v>10</v>
      </c>
      <c r="B17" s="37" t="s">
        <v>60</v>
      </c>
      <c r="C17" s="17" t="s">
        <v>11</v>
      </c>
      <c r="D17" s="18">
        <f aca="true" t="shared" si="2" ref="D17:I17">SUM(D18+D19+D20+D21+D22+D23)</f>
        <v>1409000</v>
      </c>
      <c r="E17" s="18">
        <f t="shared" si="2"/>
        <v>1288309</v>
      </c>
      <c r="F17" s="18">
        <f t="shared" si="2"/>
        <v>1228000</v>
      </c>
      <c r="G17" s="18">
        <f t="shared" si="2"/>
        <v>1161532</v>
      </c>
      <c r="H17" s="18">
        <f t="shared" si="2"/>
        <v>1078000</v>
      </c>
      <c r="I17" s="18">
        <f t="shared" si="2"/>
        <v>1026260</v>
      </c>
      <c r="J17" s="76">
        <f>SUM(J18+J19+J20+J21+J22+J23)</f>
        <v>21254000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15" customHeight="1">
      <c r="A18" s="19"/>
      <c r="B18" s="20" t="s">
        <v>39</v>
      </c>
      <c r="C18" s="21">
        <v>10</v>
      </c>
      <c r="D18" s="38">
        <v>1230000</v>
      </c>
      <c r="E18" s="22">
        <v>1210091</v>
      </c>
      <c r="F18" s="42">
        <v>1122000</v>
      </c>
      <c r="G18" s="22">
        <v>1112431</v>
      </c>
      <c r="H18" s="22">
        <v>999000</v>
      </c>
      <c r="I18" s="22">
        <v>951661</v>
      </c>
      <c r="J18" s="77">
        <v>1174000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5" customHeight="1">
      <c r="A19" s="19"/>
      <c r="B19" s="20" t="s">
        <v>44</v>
      </c>
      <c r="C19" s="21">
        <v>20</v>
      </c>
      <c r="D19" s="38">
        <v>144000</v>
      </c>
      <c r="E19" s="22">
        <v>57759</v>
      </c>
      <c r="F19" s="42">
        <v>69000</v>
      </c>
      <c r="G19" s="22">
        <v>49101</v>
      </c>
      <c r="H19" s="22">
        <v>74000</v>
      </c>
      <c r="I19" s="22">
        <v>69719</v>
      </c>
      <c r="J19" s="77">
        <v>80000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5" customHeight="1">
      <c r="A20" s="19"/>
      <c r="B20" s="20" t="s">
        <v>46</v>
      </c>
      <c r="C20" s="21">
        <v>57</v>
      </c>
      <c r="D20" s="38">
        <v>3000</v>
      </c>
      <c r="E20" s="22">
        <v>900</v>
      </c>
      <c r="F20" s="42">
        <v>0</v>
      </c>
      <c r="G20" s="22">
        <v>0</v>
      </c>
      <c r="H20" s="22"/>
      <c r="I20" s="22">
        <v>0</v>
      </c>
      <c r="J20" s="77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5" customHeight="1">
      <c r="A21" s="19"/>
      <c r="B21" s="20" t="s">
        <v>51</v>
      </c>
      <c r="C21" s="21">
        <v>50</v>
      </c>
      <c r="D21" s="38">
        <v>0</v>
      </c>
      <c r="E21" s="22">
        <v>0</v>
      </c>
      <c r="F21" s="42">
        <v>0</v>
      </c>
      <c r="G21" s="22">
        <v>0</v>
      </c>
      <c r="H21" s="22"/>
      <c r="I21" s="22">
        <v>0</v>
      </c>
      <c r="J21" s="77">
        <v>20000000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0.75" customHeight="1">
      <c r="A22" s="19"/>
      <c r="B22" s="20" t="s">
        <v>48</v>
      </c>
      <c r="C22" s="21">
        <v>71</v>
      </c>
      <c r="D22" s="38">
        <v>32000</v>
      </c>
      <c r="E22" s="23">
        <v>19559</v>
      </c>
      <c r="F22" s="43">
        <v>37000</v>
      </c>
      <c r="G22" s="22">
        <v>0</v>
      </c>
      <c r="H22" s="22">
        <v>5000</v>
      </c>
      <c r="I22" s="22">
        <v>5000</v>
      </c>
      <c r="J22" s="77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5" customHeight="1" thickBot="1">
      <c r="A23" s="24"/>
      <c r="B23" s="25" t="s">
        <v>50</v>
      </c>
      <c r="C23" s="26">
        <v>85</v>
      </c>
      <c r="D23" s="39">
        <v>0</v>
      </c>
      <c r="E23" s="28">
        <v>0</v>
      </c>
      <c r="F23" s="45">
        <v>0</v>
      </c>
      <c r="G23" s="27">
        <v>0</v>
      </c>
      <c r="H23" s="27"/>
      <c r="I23" s="27">
        <v>-120</v>
      </c>
      <c r="J23" s="78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25.5" customHeight="1">
      <c r="A24" s="15" t="s">
        <v>12</v>
      </c>
      <c r="B24" s="37" t="s">
        <v>69</v>
      </c>
      <c r="C24" s="17" t="s">
        <v>13</v>
      </c>
      <c r="D24" s="18">
        <f aca="true" t="shared" si="3" ref="D24:I24">SUM(D25+D26)</f>
        <v>5399000</v>
      </c>
      <c r="E24" s="18">
        <f t="shared" si="3"/>
        <v>5397937</v>
      </c>
      <c r="F24" s="18">
        <f t="shared" si="3"/>
        <v>4291000</v>
      </c>
      <c r="G24" s="18">
        <f t="shared" si="3"/>
        <v>4288938</v>
      </c>
      <c r="H24" s="18">
        <f t="shared" si="3"/>
        <v>5155000</v>
      </c>
      <c r="I24" s="18">
        <f t="shared" si="3"/>
        <v>5144306</v>
      </c>
      <c r="J24" s="76">
        <f>SUM(J25+J26)</f>
        <v>7923000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5" customHeight="1">
      <c r="A25" s="19"/>
      <c r="B25" s="20" t="s">
        <v>61</v>
      </c>
      <c r="C25" s="21">
        <v>20</v>
      </c>
      <c r="D25" s="38">
        <v>236000</v>
      </c>
      <c r="E25" s="22">
        <v>235228</v>
      </c>
      <c r="F25" s="42">
        <v>236000</v>
      </c>
      <c r="G25" s="22">
        <v>235230</v>
      </c>
      <c r="H25" s="22">
        <v>220000</v>
      </c>
      <c r="I25" s="22">
        <v>217569</v>
      </c>
      <c r="J25" s="77">
        <v>323000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5" customHeight="1" thickBot="1">
      <c r="A26" s="24"/>
      <c r="B26" s="25" t="s">
        <v>52</v>
      </c>
      <c r="C26" s="26">
        <v>30</v>
      </c>
      <c r="D26" s="39">
        <v>5163000</v>
      </c>
      <c r="E26" s="27">
        <v>5162709</v>
      </c>
      <c r="F26" s="44">
        <v>4055000</v>
      </c>
      <c r="G26" s="27">
        <v>4053708</v>
      </c>
      <c r="H26" s="27">
        <v>4935000</v>
      </c>
      <c r="I26" s="27">
        <v>4926737</v>
      </c>
      <c r="J26" s="78">
        <v>7600000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5" customHeight="1">
      <c r="A27" s="15" t="s">
        <v>14</v>
      </c>
      <c r="B27" s="16" t="s">
        <v>15</v>
      </c>
      <c r="C27" s="17" t="s">
        <v>16</v>
      </c>
      <c r="D27" s="18">
        <f>SUM(D28)</f>
        <v>117000</v>
      </c>
      <c r="E27" s="18">
        <f>SUM(E28)</f>
        <v>116089</v>
      </c>
      <c r="F27" s="18">
        <f>SUM(F28)</f>
        <v>140000</v>
      </c>
      <c r="G27" s="18">
        <f>SUM(G28)</f>
        <v>130955</v>
      </c>
      <c r="H27" s="18"/>
      <c r="I27" s="18">
        <f>SUM(I28)</f>
        <v>0</v>
      </c>
      <c r="J27" s="76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5" customHeight="1" thickBot="1">
      <c r="A28" s="24"/>
      <c r="B28" s="25" t="s">
        <v>45</v>
      </c>
      <c r="C28" s="26">
        <v>51</v>
      </c>
      <c r="D28" s="39">
        <v>117000</v>
      </c>
      <c r="E28" s="27">
        <v>116089</v>
      </c>
      <c r="F28" s="44">
        <v>140000</v>
      </c>
      <c r="G28" s="27">
        <v>130955</v>
      </c>
      <c r="H28" s="27"/>
      <c r="I28" s="27">
        <v>0</v>
      </c>
      <c r="J28" s="78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24.75" customHeight="1">
      <c r="A29" s="15" t="s">
        <v>17</v>
      </c>
      <c r="B29" s="37" t="s">
        <v>62</v>
      </c>
      <c r="C29" s="17" t="s">
        <v>18</v>
      </c>
      <c r="D29" s="18">
        <f aca="true" t="shared" si="4" ref="D29:I29">SUM(D30+D31+D32+D33+D34)</f>
        <v>18045000</v>
      </c>
      <c r="E29" s="18">
        <f t="shared" si="4"/>
        <v>17861625</v>
      </c>
      <c r="F29" s="18">
        <f t="shared" si="4"/>
        <v>12076000</v>
      </c>
      <c r="G29" s="18">
        <f t="shared" si="4"/>
        <v>11750863</v>
      </c>
      <c r="H29" s="18">
        <f t="shared" si="4"/>
        <v>8261000</v>
      </c>
      <c r="I29" s="18">
        <f t="shared" si="4"/>
        <v>8121739</v>
      </c>
      <c r="J29" s="76">
        <f>SUM(J30+J31+J32+J33+J34)</f>
        <v>10405000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5" customHeight="1">
      <c r="A30" s="29"/>
      <c r="B30" s="20" t="s">
        <v>39</v>
      </c>
      <c r="C30" s="21">
        <v>10</v>
      </c>
      <c r="D30" s="38">
        <v>0</v>
      </c>
      <c r="E30" s="30"/>
      <c r="F30" s="42">
        <v>300000</v>
      </c>
      <c r="G30" s="22">
        <v>289348</v>
      </c>
      <c r="H30" s="22">
        <v>213000</v>
      </c>
      <c r="I30" s="22">
        <v>183593</v>
      </c>
      <c r="J30" s="77">
        <v>160000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5" customHeight="1">
      <c r="A31" s="19"/>
      <c r="B31" s="20" t="s">
        <v>44</v>
      </c>
      <c r="C31" s="21">
        <v>20</v>
      </c>
      <c r="D31" s="38">
        <v>70000</v>
      </c>
      <c r="E31" s="22">
        <v>59602</v>
      </c>
      <c r="F31" s="42">
        <v>233000</v>
      </c>
      <c r="G31" s="22">
        <v>220983</v>
      </c>
      <c r="H31" s="22">
        <v>249000</v>
      </c>
      <c r="I31" s="22">
        <v>210978</v>
      </c>
      <c r="J31" s="77">
        <v>245000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5" customHeight="1">
      <c r="A32" s="19"/>
      <c r="B32" s="20" t="s">
        <v>45</v>
      </c>
      <c r="C32" s="21">
        <v>51</v>
      </c>
      <c r="D32" s="38">
        <v>17975000</v>
      </c>
      <c r="E32" s="22">
        <v>17802023</v>
      </c>
      <c r="F32" s="42">
        <v>11522000</v>
      </c>
      <c r="G32" s="22">
        <v>11232982</v>
      </c>
      <c r="H32" s="22">
        <f>7649000+100000</f>
        <v>7749000</v>
      </c>
      <c r="I32" s="22">
        <v>7680266</v>
      </c>
      <c r="J32" s="77">
        <v>10000000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5" customHeight="1" hidden="1">
      <c r="A33" s="19"/>
      <c r="B33" s="20" t="s">
        <v>48</v>
      </c>
      <c r="C33" s="21">
        <v>71</v>
      </c>
      <c r="D33" s="38">
        <v>0</v>
      </c>
      <c r="E33" s="23">
        <v>0</v>
      </c>
      <c r="F33" s="43">
        <v>21000</v>
      </c>
      <c r="G33" s="22">
        <v>7550</v>
      </c>
      <c r="H33" s="22">
        <v>50000</v>
      </c>
      <c r="I33" s="22">
        <v>47157</v>
      </c>
      <c r="J33" s="77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5" customHeight="1" thickBot="1">
      <c r="A34" s="24"/>
      <c r="B34" s="25" t="s">
        <v>50</v>
      </c>
      <c r="C34" s="26">
        <v>85</v>
      </c>
      <c r="D34" s="39">
        <v>0</v>
      </c>
      <c r="E34" s="28">
        <v>0</v>
      </c>
      <c r="F34" s="45">
        <v>0</v>
      </c>
      <c r="G34" s="27">
        <v>0</v>
      </c>
      <c r="H34" s="27"/>
      <c r="I34" s="27">
        <v>-255</v>
      </c>
      <c r="J34" s="78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7.25" customHeight="1">
      <c r="A35" s="15" t="s">
        <v>19</v>
      </c>
      <c r="B35" s="16" t="s">
        <v>63</v>
      </c>
      <c r="C35" s="17" t="s">
        <v>20</v>
      </c>
      <c r="D35" s="18">
        <f aca="true" t="shared" si="5" ref="D35:I35">SUM(D36+D37+D39+D40+D41+D42+D43)+D38</f>
        <v>167197000</v>
      </c>
      <c r="E35" s="18">
        <f t="shared" si="5"/>
        <v>160044827</v>
      </c>
      <c r="F35" s="18">
        <f t="shared" si="5"/>
        <v>143643000</v>
      </c>
      <c r="G35" s="18">
        <f t="shared" si="5"/>
        <v>139227605</v>
      </c>
      <c r="H35" s="18">
        <f t="shared" si="5"/>
        <v>129345000</v>
      </c>
      <c r="I35" s="18">
        <f t="shared" si="5"/>
        <v>126298130</v>
      </c>
      <c r="J35" s="76">
        <f>SUM(J36+J37+J39+J40+J41+J42+J43)+J38</f>
        <v>124318000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6.5" customHeight="1">
      <c r="A36" s="19"/>
      <c r="B36" s="20" t="s">
        <v>39</v>
      </c>
      <c r="C36" s="21">
        <v>10</v>
      </c>
      <c r="D36" s="22">
        <v>134351000</v>
      </c>
      <c r="E36" s="31">
        <v>131329950</v>
      </c>
      <c r="F36" s="31">
        <v>112175000</v>
      </c>
      <c r="G36" s="22">
        <v>110287400</v>
      </c>
      <c r="H36" s="22">
        <v>94988000</v>
      </c>
      <c r="I36" s="22">
        <v>94038277</v>
      </c>
      <c r="J36" s="77">
        <v>112918000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4.25">
      <c r="A37" s="19"/>
      <c r="B37" s="20" t="s">
        <v>44</v>
      </c>
      <c r="C37" s="21">
        <v>20</v>
      </c>
      <c r="D37" s="22">
        <v>19418000</v>
      </c>
      <c r="E37" s="22">
        <v>17714676</v>
      </c>
      <c r="F37" s="22">
        <v>19775000</v>
      </c>
      <c r="G37" s="22">
        <v>19336549</v>
      </c>
      <c r="H37" s="22">
        <v>24265000</v>
      </c>
      <c r="I37" s="22">
        <v>23266166</v>
      </c>
      <c r="J37" s="77">
        <v>10000000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4.25">
      <c r="A38" s="19"/>
      <c r="B38" s="20" t="s">
        <v>47</v>
      </c>
      <c r="C38" s="21">
        <v>55</v>
      </c>
      <c r="D38" s="22">
        <v>0</v>
      </c>
      <c r="E38" s="22">
        <v>0</v>
      </c>
      <c r="F38" s="22">
        <v>0</v>
      </c>
      <c r="G38" s="22">
        <v>0</v>
      </c>
      <c r="H38" s="22">
        <v>939000</v>
      </c>
      <c r="I38" s="22">
        <v>937125</v>
      </c>
      <c r="J38" s="77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6.5" customHeight="1" hidden="1">
      <c r="A39" s="19"/>
      <c r="B39" s="20" t="s">
        <v>53</v>
      </c>
      <c r="C39" s="21">
        <v>56</v>
      </c>
      <c r="D39" s="22">
        <v>1871000</v>
      </c>
      <c r="E39" s="22">
        <v>737371</v>
      </c>
      <c r="F39" s="22">
        <v>7314000</v>
      </c>
      <c r="G39" s="22">
        <v>6144523</v>
      </c>
      <c r="H39" s="22">
        <v>3752000</v>
      </c>
      <c r="I39" s="22">
        <v>3632260</v>
      </c>
      <c r="J39" s="77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6.5" customHeight="1">
      <c r="A40" s="19"/>
      <c r="B40" s="20" t="s">
        <v>46</v>
      </c>
      <c r="C40" s="21">
        <v>57</v>
      </c>
      <c r="D40" s="22">
        <v>5818000</v>
      </c>
      <c r="E40" s="22">
        <v>5721655</v>
      </c>
      <c r="F40" s="22">
        <v>298000</v>
      </c>
      <c r="G40" s="22">
        <v>255679</v>
      </c>
      <c r="H40" s="22">
        <v>330000</v>
      </c>
      <c r="I40" s="22">
        <v>328562</v>
      </c>
      <c r="J40" s="77">
        <v>300000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6.5" customHeight="1">
      <c r="A41" s="19"/>
      <c r="B41" s="20" t="s">
        <v>54</v>
      </c>
      <c r="C41" s="21">
        <v>59</v>
      </c>
      <c r="D41" s="22">
        <v>358000</v>
      </c>
      <c r="E41" s="22">
        <v>279438</v>
      </c>
      <c r="F41" s="22">
        <v>399000</v>
      </c>
      <c r="G41" s="22">
        <v>336080</v>
      </c>
      <c r="H41" s="22">
        <v>448000</v>
      </c>
      <c r="I41" s="22">
        <v>364983</v>
      </c>
      <c r="J41" s="77">
        <v>1100000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4.25" hidden="1">
      <c r="A42" s="19"/>
      <c r="B42" s="20" t="s">
        <v>48</v>
      </c>
      <c r="C42" s="21">
        <v>71</v>
      </c>
      <c r="D42" s="22">
        <v>5470000</v>
      </c>
      <c r="E42" s="22">
        <v>4368105</v>
      </c>
      <c r="F42" s="22">
        <v>3939000</v>
      </c>
      <c r="G42" s="22">
        <v>3132743</v>
      </c>
      <c r="H42" s="22">
        <v>4748000</v>
      </c>
      <c r="I42" s="22">
        <v>3941278</v>
      </c>
      <c r="J42" s="77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5" thickBot="1">
      <c r="A43" s="24"/>
      <c r="B43" s="25" t="s">
        <v>50</v>
      </c>
      <c r="C43" s="26">
        <v>85</v>
      </c>
      <c r="D43" s="27">
        <v>-89000</v>
      </c>
      <c r="E43" s="27">
        <v>-106368</v>
      </c>
      <c r="F43" s="27">
        <v>-257000</v>
      </c>
      <c r="G43" s="27">
        <v>-265369</v>
      </c>
      <c r="H43" s="27">
        <v>-125000</v>
      </c>
      <c r="I43" s="27">
        <v>-210521</v>
      </c>
      <c r="J43" s="78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38.25">
      <c r="A44" s="15" t="s">
        <v>21</v>
      </c>
      <c r="B44" s="37" t="s">
        <v>64</v>
      </c>
      <c r="C44" s="17" t="s">
        <v>22</v>
      </c>
      <c r="D44" s="18">
        <f aca="true" t="shared" si="6" ref="D44:I44">SUM(D47+D48+D49+D50)+D45+D46</f>
        <v>7872000</v>
      </c>
      <c r="E44" s="18">
        <f t="shared" si="6"/>
        <v>5581239</v>
      </c>
      <c r="F44" s="18">
        <f t="shared" si="6"/>
        <v>17449000</v>
      </c>
      <c r="G44" s="18">
        <f t="shared" si="6"/>
        <v>12234749</v>
      </c>
      <c r="H44" s="18">
        <f t="shared" si="6"/>
        <v>14440000</v>
      </c>
      <c r="I44" s="18">
        <f t="shared" si="6"/>
        <v>14256685</v>
      </c>
      <c r="J44" s="76">
        <f>SUM(J47+J48+J49+J50)+J45+J46</f>
        <v>9272000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4.25">
      <c r="A45" s="29"/>
      <c r="B45" s="20" t="s">
        <v>39</v>
      </c>
      <c r="C45" s="21">
        <v>10</v>
      </c>
      <c r="D45" s="22">
        <v>0</v>
      </c>
      <c r="E45" s="32">
        <v>0</v>
      </c>
      <c r="F45" s="32">
        <v>3826000</v>
      </c>
      <c r="G45" s="22">
        <v>3668522</v>
      </c>
      <c r="H45" s="22">
        <v>3338000</v>
      </c>
      <c r="I45" s="22">
        <v>3311746</v>
      </c>
      <c r="J45" s="77">
        <v>4101000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4.25">
      <c r="A46" s="29"/>
      <c r="B46" s="20" t="s">
        <v>44</v>
      </c>
      <c r="C46" s="21">
        <v>20</v>
      </c>
      <c r="D46" s="22">
        <v>0</v>
      </c>
      <c r="E46" s="32">
        <v>0</v>
      </c>
      <c r="F46" s="32">
        <v>145000</v>
      </c>
      <c r="G46" s="22">
        <v>144515</v>
      </c>
      <c r="H46" s="22">
        <v>271000</v>
      </c>
      <c r="I46" s="22">
        <v>269738</v>
      </c>
      <c r="J46" s="77">
        <v>241000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3.5" customHeight="1">
      <c r="A47" s="19"/>
      <c r="B47" s="20" t="s">
        <v>45</v>
      </c>
      <c r="C47" s="21">
        <v>51</v>
      </c>
      <c r="D47" s="22">
        <v>5983000</v>
      </c>
      <c r="E47" s="22">
        <v>5474421</v>
      </c>
      <c r="F47" s="22">
        <v>3882000</v>
      </c>
      <c r="G47" s="22">
        <v>3829203</v>
      </c>
      <c r="H47" s="22">
        <f>4362000+1433000</f>
        <v>5795000</v>
      </c>
      <c r="I47" s="22">
        <v>5650620</v>
      </c>
      <c r="J47" s="77">
        <v>4930000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4.25" hidden="1">
      <c r="A48" s="19"/>
      <c r="B48" s="20" t="s">
        <v>53</v>
      </c>
      <c r="C48" s="21">
        <v>56</v>
      </c>
      <c r="D48" s="22">
        <v>1762000</v>
      </c>
      <c r="E48" s="22">
        <v>1064</v>
      </c>
      <c r="F48" s="22">
        <v>9542000</v>
      </c>
      <c r="G48" s="22">
        <v>4541355</v>
      </c>
      <c r="H48" s="22">
        <v>4985000</v>
      </c>
      <c r="I48" s="22">
        <v>4974406</v>
      </c>
      <c r="J48" s="77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0.75" customHeight="1">
      <c r="A49" s="19"/>
      <c r="B49" s="20" t="s">
        <v>48</v>
      </c>
      <c r="C49" s="21">
        <v>71</v>
      </c>
      <c r="D49" s="22">
        <v>128000</v>
      </c>
      <c r="E49" s="22">
        <v>106264</v>
      </c>
      <c r="F49" s="22">
        <v>54000</v>
      </c>
      <c r="G49" s="22">
        <v>51154</v>
      </c>
      <c r="H49" s="22">
        <v>51000</v>
      </c>
      <c r="I49" s="22">
        <v>50175</v>
      </c>
      <c r="J49" s="77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5" thickBot="1">
      <c r="A50" s="24"/>
      <c r="B50" s="25" t="s">
        <v>50</v>
      </c>
      <c r="C50" s="26">
        <v>85</v>
      </c>
      <c r="D50" s="27">
        <v>-1000</v>
      </c>
      <c r="E50" s="27">
        <v>-510</v>
      </c>
      <c r="F50" s="27">
        <v>0</v>
      </c>
      <c r="G50" s="27">
        <v>0</v>
      </c>
      <c r="H50" s="27"/>
      <c r="I50" s="27">
        <v>0</v>
      </c>
      <c r="J50" s="78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20.25" customHeight="1">
      <c r="A51" s="15" t="s">
        <v>23</v>
      </c>
      <c r="B51" s="37" t="s">
        <v>65</v>
      </c>
      <c r="C51" s="17" t="s">
        <v>24</v>
      </c>
      <c r="D51" s="18">
        <f aca="true" t="shared" si="7" ref="D51:I51">SUM(D52+D53+D54+D55+D56+D57+D58)</f>
        <v>38929000</v>
      </c>
      <c r="E51" s="18">
        <f t="shared" si="7"/>
        <v>35264754</v>
      </c>
      <c r="F51" s="18">
        <f t="shared" si="7"/>
        <v>24723000</v>
      </c>
      <c r="G51" s="18">
        <f t="shared" si="7"/>
        <v>22538264</v>
      </c>
      <c r="H51" s="18">
        <f t="shared" si="7"/>
        <v>29473000</v>
      </c>
      <c r="I51" s="18">
        <f t="shared" si="7"/>
        <v>26302304</v>
      </c>
      <c r="J51" s="76">
        <f>SUM(J52+J53+J54+J55+J56+J57+J58)</f>
        <v>28853000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5.75" customHeight="1">
      <c r="A52" s="19"/>
      <c r="B52" s="20" t="s">
        <v>44</v>
      </c>
      <c r="C52" s="21">
        <v>20</v>
      </c>
      <c r="D52" s="38">
        <v>4874000</v>
      </c>
      <c r="E52" s="22">
        <v>4074580</v>
      </c>
      <c r="F52" s="38">
        <v>1862000</v>
      </c>
      <c r="G52" s="22">
        <v>1781672</v>
      </c>
      <c r="H52" s="22">
        <v>6473000</v>
      </c>
      <c r="I52" s="22">
        <v>5873000</v>
      </c>
      <c r="J52" s="77">
        <v>4790000</v>
      </c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4.25" customHeight="1">
      <c r="A53" s="19"/>
      <c r="B53" s="20" t="s">
        <v>45</v>
      </c>
      <c r="C53" s="21">
        <v>51</v>
      </c>
      <c r="D53" s="38">
        <v>15090000</v>
      </c>
      <c r="E53" s="22">
        <v>14494191</v>
      </c>
      <c r="F53" s="38">
        <v>13754000</v>
      </c>
      <c r="G53" s="22">
        <v>12059965</v>
      </c>
      <c r="H53" s="22">
        <v>8807000</v>
      </c>
      <c r="I53" s="22">
        <v>8422704</v>
      </c>
      <c r="J53" s="77">
        <v>14000000</v>
      </c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4.25" customHeight="1">
      <c r="A54" s="19"/>
      <c r="B54" s="20" t="s">
        <v>47</v>
      </c>
      <c r="C54" s="21">
        <v>55</v>
      </c>
      <c r="D54" s="38">
        <v>0</v>
      </c>
      <c r="E54" s="22">
        <v>0</v>
      </c>
      <c r="F54" s="38">
        <v>0</v>
      </c>
      <c r="G54" s="22">
        <v>0</v>
      </c>
      <c r="H54" s="22">
        <v>100000</v>
      </c>
      <c r="I54" s="22">
        <v>0</v>
      </c>
      <c r="J54" s="77">
        <v>63000</v>
      </c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5.75" customHeight="1" hidden="1">
      <c r="A55" s="19"/>
      <c r="B55" s="20" t="s">
        <v>53</v>
      </c>
      <c r="C55" s="21">
        <v>56</v>
      </c>
      <c r="D55" s="38">
        <v>0</v>
      </c>
      <c r="E55" s="22">
        <v>0</v>
      </c>
      <c r="F55" s="38">
        <v>0</v>
      </c>
      <c r="G55" s="22">
        <v>0</v>
      </c>
      <c r="H55" s="22">
        <v>2107000</v>
      </c>
      <c r="I55" s="22">
        <v>488545</v>
      </c>
      <c r="J55" s="77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4.25">
      <c r="A56" s="19"/>
      <c r="B56" s="20" t="s">
        <v>55</v>
      </c>
      <c r="C56" s="21">
        <v>59</v>
      </c>
      <c r="D56" s="38">
        <v>5517000</v>
      </c>
      <c r="E56" s="22">
        <v>5507215</v>
      </c>
      <c r="F56" s="38">
        <v>4679000</v>
      </c>
      <c r="G56" s="22">
        <v>4653177</v>
      </c>
      <c r="H56" s="22">
        <v>6412000</v>
      </c>
      <c r="I56" s="22">
        <v>6310918</v>
      </c>
      <c r="J56" s="77">
        <v>10000000</v>
      </c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4.25" hidden="1">
      <c r="A57" s="19"/>
      <c r="B57" s="20" t="s">
        <v>48</v>
      </c>
      <c r="C57" s="21">
        <v>71</v>
      </c>
      <c r="D57" s="38">
        <v>13459000</v>
      </c>
      <c r="E57" s="23">
        <v>11202789</v>
      </c>
      <c r="F57" s="41">
        <v>4922000</v>
      </c>
      <c r="G57" s="22">
        <v>4537559</v>
      </c>
      <c r="H57" s="22">
        <v>5765000</v>
      </c>
      <c r="I57" s="22">
        <v>5398489</v>
      </c>
      <c r="J57" s="77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5" thickBot="1">
      <c r="A58" s="24"/>
      <c r="B58" s="25" t="s">
        <v>50</v>
      </c>
      <c r="C58" s="26">
        <v>85</v>
      </c>
      <c r="D58" s="39">
        <v>-11000</v>
      </c>
      <c r="E58" s="27">
        <v>-14021</v>
      </c>
      <c r="F58" s="39">
        <v>-494000</v>
      </c>
      <c r="G58" s="27">
        <v>-494109</v>
      </c>
      <c r="H58" s="27">
        <v>-191000</v>
      </c>
      <c r="I58" s="27">
        <v>-191352</v>
      </c>
      <c r="J58" s="78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24" customHeight="1">
      <c r="A59" s="15" t="s">
        <v>25</v>
      </c>
      <c r="B59" s="37" t="s">
        <v>70</v>
      </c>
      <c r="C59" s="17" t="s">
        <v>26</v>
      </c>
      <c r="D59" s="18">
        <f aca="true" t="shared" si="8" ref="D59:I59">SUM(D60+D61+D62+D63+D64+D65+D66+D67+D68)</f>
        <v>31488000</v>
      </c>
      <c r="E59" s="18">
        <f t="shared" si="8"/>
        <v>28968417</v>
      </c>
      <c r="F59" s="18">
        <f t="shared" si="8"/>
        <v>30626000</v>
      </c>
      <c r="G59" s="18">
        <f t="shared" si="8"/>
        <v>29038783</v>
      </c>
      <c r="H59" s="18">
        <f t="shared" si="8"/>
        <v>31547000</v>
      </c>
      <c r="I59" s="18">
        <f t="shared" si="8"/>
        <v>29499922</v>
      </c>
      <c r="J59" s="76">
        <f>SUM(J60+J61+J62+J63+J64+J65+J66+J67+J68)</f>
        <v>18234000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5.75" customHeight="1">
      <c r="A60" s="19"/>
      <c r="B60" s="20" t="s">
        <v>40</v>
      </c>
      <c r="C60" s="21">
        <v>10</v>
      </c>
      <c r="D60" s="38">
        <v>9936000</v>
      </c>
      <c r="E60" s="22">
        <v>9924128</v>
      </c>
      <c r="F60" s="38">
        <v>10165000</v>
      </c>
      <c r="G60" s="22">
        <v>10017804</v>
      </c>
      <c r="H60" s="22">
        <v>9976000</v>
      </c>
      <c r="I60" s="22">
        <v>9728337</v>
      </c>
      <c r="J60" s="77">
        <v>7234000</v>
      </c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5" customHeight="1">
      <c r="A61" s="19"/>
      <c r="B61" s="20" t="s">
        <v>44</v>
      </c>
      <c r="C61" s="21">
        <v>20</v>
      </c>
      <c r="D61" s="38">
        <v>3744000</v>
      </c>
      <c r="E61" s="22">
        <v>3644740</v>
      </c>
      <c r="F61" s="38">
        <v>4362000</v>
      </c>
      <c r="G61" s="22">
        <v>4263423</v>
      </c>
      <c r="H61" s="22">
        <v>6183000</v>
      </c>
      <c r="I61" s="22">
        <v>6076020</v>
      </c>
      <c r="J61" s="77">
        <v>3000000</v>
      </c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3.5" customHeight="1">
      <c r="A62" s="19"/>
      <c r="B62" s="20" t="s">
        <v>45</v>
      </c>
      <c r="C62" s="21">
        <v>51</v>
      </c>
      <c r="D62" s="38">
        <v>7365000</v>
      </c>
      <c r="E62" s="23">
        <v>7150664</v>
      </c>
      <c r="F62" s="41">
        <v>5539000</v>
      </c>
      <c r="G62" s="22">
        <v>5345070</v>
      </c>
      <c r="H62" s="22">
        <f>3381000+129000</f>
        <v>3510000</v>
      </c>
      <c r="I62" s="22">
        <v>3312032</v>
      </c>
      <c r="J62" s="77">
        <v>3000000</v>
      </c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7.25" customHeight="1">
      <c r="A63" s="19"/>
      <c r="B63" s="20" t="s">
        <v>47</v>
      </c>
      <c r="C63" s="21">
        <v>55</v>
      </c>
      <c r="D63" s="38">
        <v>378000</v>
      </c>
      <c r="E63" s="22">
        <v>368822</v>
      </c>
      <c r="F63" s="38">
        <v>26000</v>
      </c>
      <c r="G63" s="22">
        <v>24530</v>
      </c>
      <c r="H63" s="22">
        <v>0</v>
      </c>
      <c r="I63" s="22">
        <v>0</v>
      </c>
      <c r="J63" s="77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0.75" customHeight="1">
      <c r="A64" s="19"/>
      <c r="B64" s="20" t="s">
        <v>53</v>
      </c>
      <c r="C64" s="21">
        <v>56</v>
      </c>
      <c r="D64" s="38">
        <v>882000</v>
      </c>
      <c r="E64" s="22">
        <v>40641</v>
      </c>
      <c r="F64" s="38">
        <v>2708000</v>
      </c>
      <c r="G64" s="22">
        <v>2121786</v>
      </c>
      <c r="H64" s="22">
        <v>5295000</v>
      </c>
      <c r="I64" s="22">
        <v>4249621</v>
      </c>
      <c r="J64" s="77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4.25">
      <c r="A65" s="19"/>
      <c r="B65" s="20" t="s">
        <v>46</v>
      </c>
      <c r="C65" s="21">
        <v>57</v>
      </c>
      <c r="D65" s="38">
        <v>6712000</v>
      </c>
      <c r="E65" s="22">
        <v>5960466</v>
      </c>
      <c r="F65" s="38">
        <v>6264000</v>
      </c>
      <c r="G65" s="22">
        <v>5936080</v>
      </c>
      <c r="H65" s="22">
        <v>4683000</v>
      </c>
      <c r="I65" s="22">
        <v>4353957</v>
      </c>
      <c r="J65" s="77">
        <v>5000000</v>
      </c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4.25">
      <c r="A66" s="19"/>
      <c r="B66" s="20" t="s">
        <v>56</v>
      </c>
      <c r="C66" s="21">
        <v>59</v>
      </c>
      <c r="D66" s="38">
        <v>939000</v>
      </c>
      <c r="E66" s="22">
        <v>925486</v>
      </c>
      <c r="F66" s="38">
        <v>1402000</v>
      </c>
      <c r="G66" s="22">
        <v>1242157</v>
      </c>
      <c r="H66" s="22">
        <v>1539000</v>
      </c>
      <c r="I66" s="22">
        <v>1450180</v>
      </c>
      <c r="J66" s="77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0.75" customHeight="1">
      <c r="A67" s="19"/>
      <c r="B67" s="20" t="s">
        <v>48</v>
      </c>
      <c r="C67" s="21">
        <v>71</v>
      </c>
      <c r="D67" s="38">
        <v>1555000</v>
      </c>
      <c r="E67" s="22">
        <v>982891</v>
      </c>
      <c r="F67" s="38">
        <v>388000</v>
      </c>
      <c r="G67" s="22">
        <v>317079</v>
      </c>
      <c r="H67" s="22">
        <v>380000</v>
      </c>
      <c r="I67" s="22">
        <v>349429</v>
      </c>
      <c r="J67" s="77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5" thickBot="1">
      <c r="A68" s="24"/>
      <c r="B68" s="25" t="s">
        <v>50</v>
      </c>
      <c r="C68" s="26">
        <v>85</v>
      </c>
      <c r="D68" s="39">
        <v>-23000</v>
      </c>
      <c r="E68" s="27">
        <v>-29421</v>
      </c>
      <c r="F68" s="39">
        <v>-228000</v>
      </c>
      <c r="G68" s="27">
        <v>-229146</v>
      </c>
      <c r="H68" s="27">
        <v>-19000</v>
      </c>
      <c r="I68" s="27">
        <v>-19654</v>
      </c>
      <c r="J68" s="78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27.75" customHeight="1">
      <c r="A69" s="15" t="s">
        <v>27</v>
      </c>
      <c r="B69" s="37" t="s">
        <v>66</v>
      </c>
      <c r="C69" s="17" t="s">
        <v>28</v>
      </c>
      <c r="D69" s="18">
        <f aca="true" t="shared" si="9" ref="D69:I69">SUM(D70+D71+D72+D73+D74+D75+D76+D77)</f>
        <v>49635000</v>
      </c>
      <c r="E69" s="18">
        <f t="shared" si="9"/>
        <v>40364133</v>
      </c>
      <c r="F69" s="18">
        <f t="shared" si="9"/>
        <v>34142000</v>
      </c>
      <c r="G69" s="18">
        <f t="shared" si="9"/>
        <v>31218099</v>
      </c>
      <c r="H69" s="18">
        <f t="shared" si="9"/>
        <v>36192000</v>
      </c>
      <c r="I69" s="18">
        <f t="shared" si="9"/>
        <v>30185904</v>
      </c>
      <c r="J69" s="76">
        <f>SUM(J70+J71+J72+J73+J74+J75+J76+J77)</f>
        <v>26686000</v>
      </c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7.25" customHeight="1">
      <c r="A70" s="19"/>
      <c r="B70" s="20" t="s">
        <v>39</v>
      </c>
      <c r="C70" s="21">
        <v>10</v>
      </c>
      <c r="D70" s="38">
        <v>858000</v>
      </c>
      <c r="E70" s="22">
        <v>771737</v>
      </c>
      <c r="F70" s="38">
        <v>380000</v>
      </c>
      <c r="G70" s="22">
        <v>362058</v>
      </c>
      <c r="H70" s="22">
        <v>111000</v>
      </c>
      <c r="I70" s="22">
        <v>70224</v>
      </c>
      <c r="J70" s="77">
        <v>86000</v>
      </c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4.25">
      <c r="A71" s="19"/>
      <c r="B71" s="20" t="s">
        <v>44</v>
      </c>
      <c r="C71" s="21">
        <v>20</v>
      </c>
      <c r="D71" s="38">
        <v>14134000</v>
      </c>
      <c r="E71" s="22">
        <v>12014781</v>
      </c>
      <c r="F71" s="22">
        <v>11232000</v>
      </c>
      <c r="G71" s="22">
        <v>10826454</v>
      </c>
      <c r="H71" s="22">
        <v>14223000</v>
      </c>
      <c r="I71" s="22">
        <v>12150698</v>
      </c>
      <c r="J71" s="77">
        <v>26000000</v>
      </c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7.25" customHeight="1">
      <c r="A72" s="19"/>
      <c r="B72" s="20" t="s">
        <v>47</v>
      </c>
      <c r="C72" s="21">
        <v>55</v>
      </c>
      <c r="D72" s="38">
        <v>3728000</v>
      </c>
      <c r="E72" s="22">
        <v>1751883</v>
      </c>
      <c r="F72" s="22">
        <v>1871000</v>
      </c>
      <c r="G72" s="22">
        <v>848005</v>
      </c>
      <c r="H72" s="22">
        <v>2684000</v>
      </c>
      <c r="I72" s="22">
        <v>1594466</v>
      </c>
      <c r="J72" s="77">
        <v>600000</v>
      </c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21" customHeight="1" hidden="1">
      <c r="A73" s="19"/>
      <c r="B73" s="20" t="s">
        <v>53</v>
      </c>
      <c r="C73" s="21">
        <v>56</v>
      </c>
      <c r="D73" s="38">
        <v>70000</v>
      </c>
      <c r="E73" s="22">
        <v>50435</v>
      </c>
      <c r="F73" s="22">
        <v>325000</v>
      </c>
      <c r="G73" s="22">
        <v>245945</v>
      </c>
      <c r="H73" s="22">
        <v>390000</v>
      </c>
      <c r="I73" s="22">
        <v>360483</v>
      </c>
      <c r="J73" s="77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5.75" customHeight="1">
      <c r="A74" s="19"/>
      <c r="B74" s="20" t="s">
        <v>46</v>
      </c>
      <c r="C74" s="21">
        <v>57</v>
      </c>
      <c r="D74" s="38">
        <v>18000</v>
      </c>
      <c r="E74" s="22">
        <v>13500</v>
      </c>
      <c r="F74" s="22">
        <v>0</v>
      </c>
      <c r="G74" s="22">
        <v>0</v>
      </c>
      <c r="H74" s="22">
        <v>0</v>
      </c>
      <c r="I74" s="22">
        <v>0</v>
      </c>
      <c r="J74" s="77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5" customHeight="1" hidden="1">
      <c r="A75" s="19"/>
      <c r="B75" s="20" t="s">
        <v>48</v>
      </c>
      <c r="C75" s="21">
        <v>71</v>
      </c>
      <c r="D75" s="38">
        <v>30916000</v>
      </c>
      <c r="E75" s="23">
        <v>25888971</v>
      </c>
      <c r="F75" s="23">
        <v>20772000</v>
      </c>
      <c r="G75" s="22">
        <v>19373681</v>
      </c>
      <c r="H75" s="22">
        <v>18800000</v>
      </c>
      <c r="I75" s="22">
        <v>16026844</v>
      </c>
      <c r="J75" s="77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8" customHeight="1" hidden="1">
      <c r="A76" s="19"/>
      <c r="B76" s="20" t="s">
        <v>49</v>
      </c>
      <c r="C76" s="21">
        <v>72</v>
      </c>
      <c r="D76" s="38">
        <v>0</v>
      </c>
      <c r="E76" s="22">
        <v>0</v>
      </c>
      <c r="F76" s="22">
        <v>0</v>
      </c>
      <c r="G76" s="22">
        <v>0</v>
      </c>
      <c r="H76" s="22"/>
      <c r="I76" s="22">
        <v>0</v>
      </c>
      <c r="J76" s="77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6.5" customHeight="1" thickBot="1">
      <c r="A77" s="24"/>
      <c r="B77" s="25" t="s">
        <v>50</v>
      </c>
      <c r="C77" s="26">
        <v>85</v>
      </c>
      <c r="D77" s="39">
        <v>-89000</v>
      </c>
      <c r="E77" s="27">
        <v>-127174</v>
      </c>
      <c r="F77" s="27">
        <v>-438000</v>
      </c>
      <c r="G77" s="27">
        <v>-438044</v>
      </c>
      <c r="H77" s="27">
        <v>-16000</v>
      </c>
      <c r="I77" s="27">
        <v>-16811</v>
      </c>
      <c r="J77" s="78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25.5" customHeight="1">
      <c r="A78" s="15" t="s">
        <v>29</v>
      </c>
      <c r="B78" s="16" t="s">
        <v>71</v>
      </c>
      <c r="C78" s="17" t="s">
        <v>30</v>
      </c>
      <c r="D78" s="18">
        <f aca="true" t="shared" si="10" ref="D78:I78">SUM(D79+D80+D81+D83)+D82</f>
        <v>27555000</v>
      </c>
      <c r="E78" s="18">
        <f t="shared" si="10"/>
        <v>23864372</v>
      </c>
      <c r="F78" s="18">
        <f t="shared" si="10"/>
        <v>18161000</v>
      </c>
      <c r="G78" s="18">
        <f t="shared" si="10"/>
        <v>15519055</v>
      </c>
      <c r="H78" s="18">
        <f t="shared" si="10"/>
        <v>26271000</v>
      </c>
      <c r="I78" s="18">
        <f t="shared" si="10"/>
        <v>19257424</v>
      </c>
      <c r="J78" s="76">
        <f>SUM(J79+J80+J81+J83)+J82</f>
        <v>22713000</v>
      </c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5" customHeight="1">
      <c r="A79" s="19"/>
      <c r="B79" s="20" t="s">
        <v>44</v>
      </c>
      <c r="C79" s="21">
        <v>20</v>
      </c>
      <c r="D79" s="38">
        <v>5570000</v>
      </c>
      <c r="E79" s="22">
        <v>4685471</v>
      </c>
      <c r="F79" s="22">
        <v>6702000</v>
      </c>
      <c r="G79" s="22">
        <v>6299351</v>
      </c>
      <c r="H79" s="22">
        <v>20765000</v>
      </c>
      <c r="I79" s="22">
        <v>14655395</v>
      </c>
      <c r="J79" s="77">
        <v>13000000</v>
      </c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8" customHeight="1">
      <c r="A80" s="19"/>
      <c r="B80" s="20" t="s">
        <v>77</v>
      </c>
      <c r="C80" s="21">
        <v>55</v>
      </c>
      <c r="D80" s="38">
        <v>5628000</v>
      </c>
      <c r="E80" s="22">
        <v>5039538</v>
      </c>
      <c r="F80" s="22">
        <v>4886000</v>
      </c>
      <c r="G80" s="22">
        <v>3994950</v>
      </c>
      <c r="H80" s="22">
        <v>615000</v>
      </c>
      <c r="I80" s="22">
        <v>415000</v>
      </c>
      <c r="J80" s="77">
        <v>4000000</v>
      </c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0.75" customHeight="1" hidden="1">
      <c r="A81" s="19"/>
      <c r="B81" s="20" t="s">
        <v>48</v>
      </c>
      <c r="C81" s="21">
        <v>71</v>
      </c>
      <c r="D81" s="38">
        <v>16357000</v>
      </c>
      <c r="E81" s="23">
        <v>14139363</v>
      </c>
      <c r="F81" s="23">
        <v>6573000</v>
      </c>
      <c r="G81" s="22">
        <v>5224754</v>
      </c>
      <c r="H81" s="22">
        <v>4925000</v>
      </c>
      <c r="I81" s="22">
        <v>4221255</v>
      </c>
      <c r="J81" s="77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8.75" customHeight="1">
      <c r="A82" s="19"/>
      <c r="B82" s="20" t="s">
        <v>57</v>
      </c>
      <c r="C82" s="21">
        <v>81</v>
      </c>
      <c r="D82" s="38">
        <v>0</v>
      </c>
      <c r="E82" s="23">
        <v>0</v>
      </c>
      <c r="F82" s="23"/>
      <c r="G82" s="22">
        <v>0</v>
      </c>
      <c r="H82" s="22"/>
      <c r="I82" s="22">
        <v>0</v>
      </c>
      <c r="J82" s="77">
        <v>5713000</v>
      </c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8.75" customHeight="1" thickBot="1">
      <c r="A83" s="24"/>
      <c r="B83" s="25" t="s">
        <v>50</v>
      </c>
      <c r="C83" s="26">
        <v>85</v>
      </c>
      <c r="D83" s="39">
        <v>0</v>
      </c>
      <c r="E83" s="28">
        <v>0</v>
      </c>
      <c r="F83" s="28"/>
      <c r="G83" s="27">
        <v>0</v>
      </c>
      <c r="H83" s="27">
        <v>-34000</v>
      </c>
      <c r="I83" s="27">
        <v>-34226</v>
      </c>
      <c r="J83" s="78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8.75" customHeight="1">
      <c r="A84" s="15" t="s">
        <v>31</v>
      </c>
      <c r="B84" s="16" t="s">
        <v>41</v>
      </c>
      <c r="C84" s="17" t="s">
        <v>42</v>
      </c>
      <c r="D84" s="40"/>
      <c r="E84" s="18">
        <f aca="true" t="shared" si="11" ref="E84:J84">SUM(E85)</f>
        <v>0</v>
      </c>
      <c r="F84" s="18">
        <f t="shared" si="11"/>
        <v>75000</v>
      </c>
      <c r="G84" s="18">
        <f t="shared" si="11"/>
        <v>59670</v>
      </c>
      <c r="H84" s="18">
        <f t="shared" si="11"/>
        <v>4000</v>
      </c>
      <c r="I84" s="18">
        <f t="shared" si="11"/>
        <v>3570</v>
      </c>
      <c r="J84" s="76">
        <f t="shared" si="11"/>
        <v>0</v>
      </c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8.75" customHeight="1" thickBot="1">
      <c r="A85" s="24"/>
      <c r="B85" s="25" t="s">
        <v>48</v>
      </c>
      <c r="C85" s="26">
        <v>71</v>
      </c>
      <c r="D85" s="39"/>
      <c r="E85" s="28">
        <v>0</v>
      </c>
      <c r="F85" s="28">
        <v>75000</v>
      </c>
      <c r="G85" s="27">
        <v>59670</v>
      </c>
      <c r="H85" s="27">
        <v>4000</v>
      </c>
      <c r="I85" s="27">
        <v>3570</v>
      </c>
      <c r="J85" s="78">
        <v>0</v>
      </c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9.5" customHeight="1">
      <c r="A86" s="15" t="s">
        <v>33</v>
      </c>
      <c r="B86" s="16" t="s">
        <v>67</v>
      </c>
      <c r="C86" s="17" t="s">
        <v>32</v>
      </c>
      <c r="D86" s="40">
        <f aca="true" t="shared" si="12" ref="D86:I86">SUM(D87+D88+D89+D92)+D91+D90</f>
        <v>56059000</v>
      </c>
      <c r="E86" s="18">
        <f t="shared" si="12"/>
        <v>54469592</v>
      </c>
      <c r="F86" s="18">
        <f t="shared" si="12"/>
        <v>62529000</v>
      </c>
      <c r="G86" s="18">
        <f t="shared" si="12"/>
        <v>61876744</v>
      </c>
      <c r="H86" s="18">
        <f t="shared" si="12"/>
        <v>60305000</v>
      </c>
      <c r="I86" s="18">
        <f t="shared" si="12"/>
        <v>51023401</v>
      </c>
      <c r="J86" s="76">
        <f>SUM(J87+J88+J89+J92)+J91+J90</f>
        <v>16109000</v>
      </c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5" customHeight="1">
      <c r="A87" s="19"/>
      <c r="B87" s="20" t="s">
        <v>58</v>
      </c>
      <c r="C87" s="21">
        <v>40</v>
      </c>
      <c r="D87" s="38">
        <v>47391000</v>
      </c>
      <c r="E87" s="22">
        <v>47290500</v>
      </c>
      <c r="F87" s="22">
        <v>48425000</v>
      </c>
      <c r="G87" s="22">
        <v>48425000</v>
      </c>
      <c r="H87" s="22">
        <v>45714000</v>
      </c>
      <c r="I87" s="22">
        <v>37964000</v>
      </c>
      <c r="J87" s="77">
        <v>15350000</v>
      </c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4.25" customHeight="1">
      <c r="A88" s="19"/>
      <c r="B88" s="20" t="s">
        <v>47</v>
      </c>
      <c r="C88" s="21">
        <v>55</v>
      </c>
      <c r="D88" s="38">
        <v>1060000</v>
      </c>
      <c r="E88" s="22">
        <v>1053616</v>
      </c>
      <c r="F88" s="22">
        <v>1571000</v>
      </c>
      <c r="G88" s="22">
        <v>1563027</v>
      </c>
      <c r="H88" s="22">
        <f>500000+1784000</f>
        <v>2284000</v>
      </c>
      <c r="I88" s="22">
        <v>2217733</v>
      </c>
      <c r="J88" s="77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0.75" customHeight="1">
      <c r="A89" s="19"/>
      <c r="B89" s="20" t="s">
        <v>48</v>
      </c>
      <c r="C89" s="21">
        <v>71</v>
      </c>
      <c r="D89" s="38">
        <v>7608000</v>
      </c>
      <c r="E89" s="22">
        <v>6125484</v>
      </c>
      <c r="F89" s="22">
        <v>12533000</v>
      </c>
      <c r="G89" s="22">
        <v>11888717</v>
      </c>
      <c r="H89" s="22">
        <v>12242000</v>
      </c>
      <c r="I89" s="22">
        <v>10841668</v>
      </c>
      <c r="J89" s="77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4.25" customHeight="1" hidden="1">
      <c r="A90" s="19"/>
      <c r="B90" s="20" t="s">
        <v>49</v>
      </c>
      <c r="C90" s="21">
        <v>72</v>
      </c>
      <c r="D90" s="38">
        <v>0</v>
      </c>
      <c r="E90" s="22">
        <v>0</v>
      </c>
      <c r="F90" s="22"/>
      <c r="G90" s="22">
        <v>0</v>
      </c>
      <c r="H90" s="22"/>
      <c r="I90" s="22">
        <v>0</v>
      </c>
      <c r="J90" s="77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7.25" customHeight="1">
      <c r="A91" s="19"/>
      <c r="B91" s="20" t="s">
        <v>57</v>
      </c>
      <c r="C91" s="21">
        <v>81</v>
      </c>
      <c r="D91" s="38">
        <v>0</v>
      </c>
      <c r="E91" s="22">
        <v>0</v>
      </c>
      <c r="F91" s="22"/>
      <c r="G91" s="22">
        <v>0</v>
      </c>
      <c r="H91" s="22">
        <v>65000</v>
      </c>
      <c r="I91" s="22">
        <v>0</v>
      </c>
      <c r="J91" s="77">
        <v>759000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3.5" customHeight="1" thickBot="1">
      <c r="A92" s="24"/>
      <c r="B92" s="25" t="s">
        <v>50</v>
      </c>
      <c r="C92" s="26">
        <v>85</v>
      </c>
      <c r="D92" s="39">
        <v>0</v>
      </c>
      <c r="E92" s="27">
        <v>-8</v>
      </c>
      <c r="F92" s="27"/>
      <c r="G92" s="27">
        <v>0</v>
      </c>
      <c r="H92" s="27"/>
      <c r="I92" s="27">
        <v>0</v>
      </c>
      <c r="J92" s="78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8.75" customHeight="1">
      <c r="A93" s="15" t="s">
        <v>35</v>
      </c>
      <c r="B93" s="16" t="s">
        <v>68</v>
      </c>
      <c r="C93" s="17" t="s">
        <v>34</v>
      </c>
      <c r="D93" s="18">
        <f aca="true" t="shared" si="13" ref="D93:I93">SUM(D94+D95+D96+D97+D98+D100)+D99</f>
        <v>48908000</v>
      </c>
      <c r="E93" s="18">
        <f t="shared" si="13"/>
        <v>41524974</v>
      </c>
      <c r="F93" s="18">
        <f t="shared" si="13"/>
        <v>60716000</v>
      </c>
      <c r="G93" s="18">
        <f t="shared" si="13"/>
        <v>58234038</v>
      </c>
      <c r="H93" s="18">
        <f t="shared" si="13"/>
        <v>58846000</v>
      </c>
      <c r="I93" s="18">
        <f t="shared" si="13"/>
        <v>45568163</v>
      </c>
      <c r="J93" s="76">
        <f>SUM(J94+J95+J96+J97+J98+J100)+J99</f>
        <v>45140000</v>
      </c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 customHeight="1">
      <c r="A94" s="19"/>
      <c r="B94" s="20" t="s">
        <v>44</v>
      </c>
      <c r="C94" s="21">
        <v>20</v>
      </c>
      <c r="D94" s="38">
        <v>10961000</v>
      </c>
      <c r="E94" s="22">
        <v>6229471</v>
      </c>
      <c r="F94" s="22">
        <v>12564000</v>
      </c>
      <c r="G94" s="22">
        <v>11248639</v>
      </c>
      <c r="H94" s="22">
        <v>11362000</v>
      </c>
      <c r="I94" s="22">
        <v>9163670</v>
      </c>
      <c r="J94" s="77">
        <v>15680000</v>
      </c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6.5" customHeight="1">
      <c r="A95" s="19"/>
      <c r="B95" s="20" t="s">
        <v>58</v>
      </c>
      <c r="C95" s="21">
        <v>40</v>
      </c>
      <c r="D95" s="38">
        <v>23300000</v>
      </c>
      <c r="E95" s="22">
        <v>23176997</v>
      </c>
      <c r="F95" s="22">
        <v>29500000</v>
      </c>
      <c r="G95" s="22">
        <v>29500000</v>
      </c>
      <c r="H95" s="22">
        <v>32100000</v>
      </c>
      <c r="I95" s="22">
        <v>26400000</v>
      </c>
      <c r="J95" s="77">
        <v>20000000</v>
      </c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6.5" customHeight="1">
      <c r="A96" s="19"/>
      <c r="B96" s="20" t="s">
        <v>47</v>
      </c>
      <c r="C96" s="21">
        <v>55</v>
      </c>
      <c r="D96" s="38">
        <v>0</v>
      </c>
      <c r="E96" s="22">
        <v>0</v>
      </c>
      <c r="F96" s="22">
        <v>0</v>
      </c>
      <c r="G96" s="22">
        <v>0</v>
      </c>
      <c r="H96" s="22">
        <v>5000</v>
      </c>
      <c r="I96" s="22">
        <v>3914</v>
      </c>
      <c r="J96" s="77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0.75" customHeight="1">
      <c r="A97" s="19"/>
      <c r="B97" s="20" t="s">
        <v>53</v>
      </c>
      <c r="C97" s="21">
        <v>56</v>
      </c>
      <c r="D97" s="38">
        <v>3530000</v>
      </c>
      <c r="E97" s="22">
        <v>3043210</v>
      </c>
      <c r="F97" s="22">
        <v>6008000</v>
      </c>
      <c r="G97" s="22">
        <v>5731430</v>
      </c>
      <c r="H97" s="22">
        <v>4285000</v>
      </c>
      <c r="I97" s="22">
        <v>26354</v>
      </c>
      <c r="J97" s="77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4.25" customHeight="1" hidden="1">
      <c r="A98" s="19"/>
      <c r="B98" s="20" t="s">
        <v>48</v>
      </c>
      <c r="C98" s="21">
        <v>71</v>
      </c>
      <c r="D98" s="38">
        <v>11118000</v>
      </c>
      <c r="E98" s="22">
        <v>9075296</v>
      </c>
      <c r="F98" s="22">
        <v>10964000</v>
      </c>
      <c r="G98" s="22">
        <v>10073969</v>
      </c>
      <c r="H98" s="22">
        <v>7754000</v>
      </c>
      <c r="I98" s="22">
        <v>6634346</v>
      </c>
      <c r="J98" s="77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4.25" customHeight="1">
      <c r="A99" s="19"/>
      <c r="B99" s="20" t="s">
        <v>57</v>
      </c>
      <c r="C99" s="21">
        <v>81</v>
      </c>
      <c r="D99" s="38">
        <v>0</v>
      </c>
      <c r="E99" s="22">
        <v>0</v>
      </c>
      <c r="F99" s="22">
        <v>1680000</v>
      </c>
      <c r="G99" s="22">
        <v>1680000</v>
      </c>
      <c r="H99" s="22">
        <v>3360000</v>
      </c>
      <c r="I99" s="22">
        <v>3360000</v>
      </c>
      <c r="J99" s="77">
        <v>9460000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4.25" customHeight="1" thickBot="1">
      <c r="A100" s="24"/>
      <c r="B100" s="25" t="s">
        <v>50</v>
      </c>
      <c r="C100" s="26">
        <v>85</v>
      </c>
      <c r="D100" s="39">
        <v>-1000</v>
      </c>
      <c r="E100" s="27">
        <v>0</v>
      </c>
      <c r="F100" s="27">
        <v>0</v>
      </c>
      <c r="G100" s="27">
        <v>0</v>
      </c>
      <c r="H100" s="27">
        <v>-20000</v>
      </c>
      <c r="I100" s="27">
        <v>-20121</v>
      </c>
      <c r="J100" s="78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21.75" customHeight="1" thickBot="1">
      <c r="A101" s="67" t="s">
        <v>43</v>
      </c>
      <c r="B101" s="68" t="s">
        <v>36</v>
      </c>
      <c r="C101" s="69" t="s">
        <v>37</v>
      </c>
      <c r="D101" s="70">
        <f aca="true" t="shared" si="14" ref="D101:J101">SUM(D102)</f>
        <v>2435000</v>
      </c>
      <c r="E101" s="70">
        <f t="shared" si="14"/>
        <v>1899851</v>
      </c>
      <c r="F101" s="70">
        <f t="shared" si="14"/>
        <v>1000000</v>
      </c>
      <c r="G101" s="70">
        <f t="shared" si="14"/>
        <v>1000000</v>
      </c>
      <c r="H101" s="70">
        <f t="shared" si="14"/>
        <v>700000</v>
      </c>
      <c r="I101" s="70">
        <f t="shared" si="14"/>
        <v>599061</v>
      </c>
      <c r="J101" s="79">
        <f t="shared" si="14"/>
        <v>0</v>
      </c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5" hidden="1" thickBot="1">
      <c r="A102" s="62"/>
      <c r="B102" s="63" t="s">
        <v>47</v>
      </c>
      <c r="C102" s="64">
        <v>55</v>
      </c>
      <c r="D102" s="65">
        <v>2435000</v>
      </c>
      <c r="E102" s="66">
        <v>1899851</v>
      </c>
      <c r="F102" s="66">
        <v>1000000</v>
      </c>
      <c r="G102" s="66">
        <v>1000000</v>
      </c>
      <c r="H102" s="66">
        <v>700000</v>
      </c>
      <c r="I102" s="66">
        <v>599061</v>
      </c>
      <c r="J102" s="80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4.25">
      <c r="A103" s="53"/>
      <c r="B103" s="33"/>
      <c r="C103" s="33"/>
      <c r="D103" s="33"/>
      <c r="E103" s="34"/>
      <c r="F103" s="34"/>
      <c r="G103" s="33"/>
      <c r="H103" s="33"/>
      <c r="I103" s="33"/>
      <c r="J103" s="81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4.25">
      <c r="A104" s="53"/>
      <c r="B104" s="33"/>
      <c r="C104" s="33"/>
      <c r="D104" s="33"/>
      <c r="E104" s="34"/>
      <c r="F104" s="34"/>
      <c r="G104" s="33"/>
      <c r="H104" s="33"/>
      <c r="I104" s="33"/>
      <c r="J104" s="81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5" thickBot="1">
      <c r="A105" s="53"/>
      <c r="B105" s="33"/>
      <c r="C105" s="35"/>
      <c r="D105" s="35"/>
      <c r="E105" s="33"/>
      <c r="F105" s="33"/>
      <c r="G105" s="54"/>
      <c r="H105" s="54"/>
      <c r="I105" s="54"/>
      <c r="J105" s="82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s="36" customFormat="1" ht="14.25">
      <c r="A106" s="84"/>
      <c r="B106" s="85" t="s">
        <v>39</v>
      </c>
      <c r="C106" s="86">
        <v>10</v>
      </c>
      <c r="D106" s="87">
        <f aca="true" t="shared" si="15" ref="D106:J106">SUM(D9+D18+D30+D36+D45+D60+D70)</f>
        <v>166035000</v>
      </c>
      <c r="E106" s="87">
        <f t="shared" si="15"/>
        <v>162632452</v>
      </c>
      <c r="F106" s="87">
        <f t="shared" si="15"/>
        <v>142768000</v>
      </c>
      <c r="G106" s="87">
        <f t="shared" si="15"/>
        <v>140453158</v>
      </c>
      <c r="H106" s="87">
        <f t="shared" si="15"/>
        <v>121583000</v>
      </c>
      <c r="I106" s="87">
        <f t="shared" si="15"/>
        <v>119490908</v>
      </c>
      <c r="J106" s="88">
        <f t="shared" si="15"/>
        <v>140610000</v>
      </c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4.25">
      <c r="A107" s="53"/>
      <c r="B107" s="20" t="s">
        <v>44</v>
      </c>
      <c r="C107" s="21">
        <v>20</v>
      </c>
      <c r="D107" s="48">
        <f aca="true" t="shared" si="16" ref="D107:J107">SUM(D10+D19+D25+D31+D37+D46+D52+D61+D71+D79+D94)</f>
        <v>62677000</v>
      </c>
      <c r="E107" s="48">
        <f t="shared" si="16"/>
        <v>51795825</v>
      </c>
      <c r="F107" s="48">
        <f t="shared" si="16"/>
        <v>60304000</v>
      </c>
      <c r="G107" s="48">
        <f t="shared" si="16"/>
        <v>57380523</v>
      </c>
      <c r="H107" s="48">
        <f t="shared" si="16"/>
        <v>87485000</v>
      </c>
      <c r="I107" s="48">
        <f t="shared" si="16"/>
        <v>74975288</v>
      </c>
      <c r="J107" s="89">
        <f t="shared" si="16"/>
        <v>78859000</v>
      </c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4.25">
      <c r="A108" s="53"/>
      <c r="B108" s="25" t="s">
        <v>52</v>
      </c>
      <c r="C108" s="26">
        <v>30</v>
      </c>
      <c r="D108" s="48">
        <f aca="true" t="shared" si="17" ref="D108:J108">SUM(D26)</f>
        <v>5163000</v>
      </c>
      <c r="E108" s="48">
        <f t="shared" si="17"/>
        <v>5162709</v>
      </c>
      <c r="F108" s="48">
        <f t="shared" si="17"/>
        <v>4055000</v>
      </c>
      <c r="G108" s="48">
        <f t="shared" si="17"/>
        <v>4053708</v>
      </c>
      <c r="H108" s="48">
        <f t="shared" si="17"/>
        <v>4935000</v>
      </c>
      <c r="I108" s="48">
        <f t="shared" si="17"/>
        <v>4926737</v>
      </c>
      <c r="J108" s="89">
        <f t="shared" si="17"/>
        <v>7600000</v>
      </c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4.25">
      <c r="A109" s="55"/>
      <c r="B109" s="20" t="s">
        <v>58</v>
      </c>
      <c r="C109" s="21">
        <v>40</v>
      </c>
      <c r="D109" s="42">
        <f aca="true" t="shared" si="18" ref="D109:J109">SUM(D87+D95)</f>
        <v>70691000</v>
      </c>
      <c r="E109" s="42">
        <f t="shared" si="18"/>
        <v>70467497</v>
      </c>
      <c r="F109" s="42">
        <f t="shared" si="18"/>
        <v>77925000</v>
      </c>
      <c r="G109" s="42">
        <f t="shared" si="18"/>
        <v>77925000</v>
      </c>
      <c r="H109" s="42">
        <f t="shared" si="18"/>
        <v>77814000</v>
      </c>
      <c r="I109" s="42">
        <f t="shared" si="18"/>
        <v>64364000</v>
      </c>
      <c r="J109" s="90">
        <f t="shared" si="18"/>
        <v>35350000</v>
      </c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5" customHeight="1">
      <c r="A110" s="19"/>
      <c r="B110" s="20" t="s">
        <v>51</v>
      </c>
      <c r="C110" s="21">
        <v>50</v>
      </c>
      <c r="D110" s="38">
        <v>0</v>
      </c>
      <c r="E110" s="22">
        <v>0</v>
      </c>
      <c r="F110" s="42">
        <v>0</v>
      </c>
      <c r="G110" s="22">
        <v>0</v>
      </c>
      <c r="H110" s="22"/>
      <c r="I110" s="22">
        <v>0</v>
      </c>
      <c r="J110" s="77">
        <v>20000000</v>
      </c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4.25">
      <c r="A111" s="55"/>
      <c r="B111" s="20" t="s">
        <v>45</v>
      </c>
      <c r="C111" s="21">
        <v>51</v>
      </c>
      <c r="D111" s="49">
        <f aca="true" t="shared" si="19" ref="D111:J111">SUM(D11+D32+D47+D53+D62+D28)</f>
        <v>46530000</v>
      </c>
      <c r="E111" s="49">
        <f t="shared" si="19"/>
        <v>45037388</v>
      </c>
      <c r="F111" s="49">
        <f t="shared" si="19"/>
        <v>34837000</v>
      </c>
      <c r="G111" s="49">
        <f t="shared" si="19"/>
        <v>32598175</v>
      </c>
      <c r="H111" s="49">
        <f t="shared" si="19"/>
        <v>25861000</v>
      </c>
      <c r="I111" s="49">
        <f t="shared" si="19"/>
        <v>25065622</v>
      </c>
      <c r="J111" s="91">
        <f t="shared" si="19"/>
        <v>31930000</v>
      </c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4.25">
      <c r="A112" s="55"/>
      <c r="B112" s="20" t="s">
        <v>47</v>
      </c>
      <c r="C112" s="21">
        <v>55</v>
      </c>
      <c r="D112" s="49">
        <f aca="true" t="shared" si="20" ref="D112:J112">SUM(D12+D38+D54+D63+D72+D80+D88+D96+D102)</f>
        <v>13361000</v>
      </c>
      <c r="E112" s="49">
        <f t="shared" si="20"/>
        <v>10245130</v>
      </c>
      <c r="F112" s="49">
        <f t="shared" si="20"/>
        <v>9614000</v>
      </c>
      <c r="G112" s="49">
        <f t="shared" si="20"/>
        <v>7682432</v>
      </c>
      <c r="H112" s="49">
        <f t="shared" si="20"/>
        <v>7537000</v>
      </c>
      <c r="I112" s="49">
        <f t="shared" si="20"/>
        <v>5942039</v>
      </c>
      <c r="J112" s="91">
        <f t="shared" si="20"/>
        <v>4823000</v>
      </c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4.25">
      <c r="A113" s="55"/>
      <c r="B113" s="20" t="s">
        <v>53</v>
      </c>
      <c r="C113" s="21">
        <v>56</v>
      </c>
      <c r="D113" s="49">
        <f aca="true" t="shared" si="21" ref="D113:J113">SUM(D39+D48+D55+D64+D73+D97)</f>
        <v>8115000</v>
      </c>
      <c r="E113" s="49">
        <f t="shared" si="21"/>
        <v>3872721</v>
      </c>
      <c r="F113" s="49">
        <f t="shared" si="21"/>
        <v>25897000</v>
      </c>
      <c r="G113" s="49">
        <f t="shared" si="21"/>
        <v>18785039</v>
      </c>
      <c r="H113" s="49">
        <f t="shared" si="21"/>
        <v>20814000</v>
      </c>
      <c r="I113" s="49">
        <f t="shared" si="21"/>
        <v>13731669</v>
      </c>
      <c r="J113" s="91">
        <f t="shared" si="21"/>
        <v>0</v>
      </c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4.25">
      <c r="A114" s="55"/>
      <c r="B114" s="20" t="s">
        <v>46</v>
      </c>
      <c r="C114" s="21">
        <v>57</v>
      </c>
      <c r="D114" s="49">
        <f aca="true" t="shared" si="22" ref="D114:J114">SUM(D13+D20+D40+D65+D74)</f>
        <v>12596000</v>
      </c>
      <c r="E114" s="49">
        <f t="shared" si="22"/>
        <v>11721571</v>
      </c>
      <c r="F114" s="49">
        <f t="shared" si="22"/>
        <v>6562000</v>
      </c>
      <c r="G114" s="49">
        <f t="shared" si="22"/>
        <v>6191759</v>
      </c>
      <c r="H114" s="49">
        <f t="shared" si="22"/>
        <v>5013000</v>
      </c>
      <c r="I114" s="49">
        <f t="shared" si="22"/>
        <v>4682519</v>
      </c>
      <c r="J114" s="91">
        <f t="shared" si="22"/>
        <v>5300000</v>
      </c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4.25">
      <c r="A115" s="55"/>
      <c r="B115" s="20" t="s">
        <v>73</v>
      </c>
      <c r="C115" s="21">
        <v>59</v>
      </c>
      <c r="D115" s="49">
        <f aca="true" t="shared" si="23" ref="D115:J115">SUM(D41+D56+D66)</f>
        <v>6814000</v>
      </c>
      <c r="E115" s="49">
        <f t="shared" si="23"/>
        <v>6712139</v>
      </c>
      <c r="F115" s="49">
        <f t="shared" si="23"/>
        <v>6480000</v>
      </c>
      <c r="G115" s="49">
        <f t="shared" si="23"/>
        <v>6231414</v>
      </c>
      <c r="H115" s="49">
        <f t="shared" si="23"/>
        <v>8399000</v>
      </c>
      <c r="I115" s="49">
        <f t="shared" si="23"/>
        <v>8126081</v>
      </c>
      <c r="J115" s="91">
        <f t="shared" si="23"/>
        <v>11100000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4.25">
      <c r="A116" s="55"/>
      <c r="B116" s="20" t="s">
        <v>48</v>
      </c>
      <c r="C116" s="21">
        <v>71</v>
      </c>
      <c r="D116" s="49">
        <f>SUM(D14+D22+D33+D42+D49+D57+D67+D75+D81+D89+D98)</f>
        <v>88040000</v>
      </c>
      <c r="E116" s="49">
        <f>SUM(E14+E22+E33+E42+E49+E57+E67+E75+E81+E89+E98)</f>
        <v>73071889</v>
      </c>
      <c r="F116" s="49">
        <f>SUM(F14+F22+F33+F42+F49+F57+F67+F75+F81+F89+F98)+F85</f>
        <v>62001000</v>
      </c>
      <c r="G116" s="49">
        <f>SUM(G14+G22+G33+G42+G49+G57+G67+G75+G81+G89+G98)+G85</f>
        <v>55699069</v>
      </c>
      <c r="H116" s="49">
        <f>SUM(H14+H22+H33+H42+H49+H57+H67+H75+H81+H89+H98)+H85</f>
        <v>62194000</v>
      </c>
      <c r="I116" s="49">
        <f>SUM(I14+I22+I33+I42+I49+I57+I67+I75+I81+I89+I98)+I85</f>
        <v>48172745</v>
      </c>
      <c r="J116" s="91">
        <f>SUM(J14+J22+J33+J42+J49+J57+J67+J75+J81+J89+J98)+J85</f>
        <v>0</v>
      </c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4.25">
      <c r="A117" s="55"/>
      <c r="B117" s="20" t="s">
        <v>49</v>
      </c>
      <c r="C117" s="21">
        <v>72</v>
      </c>
      <c r="D117" s="49">
        <f aca="true" t="shared" si="24" ref="D117:J117">SUM(D15+D76+D90)</f>
        <v>10000000</v>
      </c>
      <c r="E117" s="49">
        <f t="shared" si="24"/>
        <v>10000000</v>
      </c>
      <c r="F117" s="49">
        <f t="shared" si="24"/>
        <v>304000</v>
      </c>
      <c r="G117" s="49">
        <f t="shared" si="24"/>
        <v>304000</v>
      </c>
      <c r="H117" s="49">
        <f t="shared" si="24"/>
        <v>0</v>
      </c>
      <c r="I117" s="49">
        <f t="shared" si="24"/>
        <v>0</v>
      </c>
      <c r="J117" s="91">
        <f t="shared" si="24"/>
        <v>0</v>
      </c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4.25">
      <c r="A118" s="55"/>
      <c r="B118" s="20" t="s">
        <v>57</v>
      </c>
      <c r="C118" s="21">
        <v>81</v>
      </c>
      <c r="D118" s="49">
        <f aca="true" t="shared" si="25" ref="D118:J118">SUM(D99+D91+D82)</f>
        <v>0</v>
      </c>
      <c r="E118" s="49">
        <f t="shared" si="25"/>
        <v>0</v>
      </c>
      <c r="F118" s="49">
        <f t="shared" si="25"/>
        <v>1680000</v>
      </c>
      <c r="G118" s="49">
        <f t="shared" si="25"/>
        <v>1680000</v>
      </c>
      <c r="H118" s="49">
        <f t="shared" si="25"/>
        <v>3425000</v>
      </c>
      <c r="I118" s="49">
        <f t="shared" si="25"/>
        <v>3360000</v>
      </c>
      <c r="J118" s="91">
        <f t="shared" si="25"/>
        <v>15932000</v>
      </c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4.25">
      <c r="A119" s="55"/>
      <c r="B119" s="25" t="s">
        <v>50</v>
      </c>
      <c r="C119" s="26">
        <v>85</v>
      </c>
      <c r="D119" s="50">
        <f aca="true" t="shared" si="26" ref="D119:J119">SUM(D16+D23+D34+D43+D50+D58+D68+D77+D83+D92+D100)</f>
        <v>-342000</v>
      </c>
      <c r="E119" s="50">
        <f t="shared" si="26"/>
        <v>-402449</v>
      </c>
      <c r="F119" s="50">
        <f t="shared" si="26"/>
        <v>-1558000</v>
      </c>
      <c r="G119" s="50">
        <f t="shared" si="26"/>
        <v>-1567677</v>
      </c>
      <c r="H119" s="50">
        <f t="shared" si="26"/>
        <v>-424000</v>
      </c>
      <c r="I119" s="50">
        <f t="shared" si="26"/>
        <v>-530543</v>
      </c>
      <c r="J119" s="92">
        <f t="shared" si="26"/>
        <v>0</v>
      </c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5.75" thickBot="1">
      <c r="A120" s="55"/>
      <c r="B120" s="51" t="s">
        <v>74</v>
      </c>
      <c r="C120" s="51"/>
      <c r="D120" s="52">
        <f aca="true" t="shared" si="27" ref="D120:J120">SUM(D106:D119)</f>
        <v>489680000</v>
      </c>
      <c r="E120" s="52">
        <f t="shared" si="27"/>
        <v>450316872</v>
      </c>
      <c r="F120" s="52">
        <f t="shared" si="27"/>
        <v>430869000</v>
      </c>
      <c r="G120" s="52">
        <f t="shared" si="27"/>
        <v>407416600</v>
      </c>
      <c r="H120" s="52">
        <f t="shared" si="27"/>
        <v>424636000</v>
      </c>
      <c r="I120" s="52">
        <f t="shared" si="27"/>
        <v>372307065</v>
      </c>
      <c r="J120" s="93">
        <f t="shared" si="27"/>
        <v>351504000</v>
      </c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5">
      <c r="A121" s="55"/>
      <c r="B121" s="7" t="s">
        <v>38</v>
      </c>
      <c r="C121" s="7" t="s">
        <v>3</v>
      </c>
      <c r="D121" s="7" t="s">
        <v>72</v>
      </c>
      <c r="E121" s="7" t="s">
        <v>4</v>
      </c>
      <c r="F121" s="7" t="s">
        <v>72</v>
      </c>
      <c r="G121" s="7" t="s">
        <v>4</v>
      </c>
      <c r="H121" s="7" t="s">
        <v>72</v>
      </c>
      <c r="I121" s="7" t="s">
        <v>4</v>
      </c>
      <c r="J121" s="73" t="s">
        <v>72</v>
      </c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5.75" thickBot="1">
      <c r="A122" s="56"/>
      <c r="B122" s="57"/>
      <c r="C122" s="58" t="s">
        <v>6</v>
      </c>
      <c r="D122" s="58">
        <v>2009</v>
      </c>
      <c r="E122" s="58">
        <v>2009</v>
      </c>
      <c r="F122" s="58">
        <v>2010</v>
      </c>
      <c r="G122" s="58">
        <v>2010</v>
      </c>
      <c r="H122" s="58">
        <v>2011</v>
      </c>
      <c r="I122" s="58">
        <v>2011</v>
      </c>
      <c r="J122" s="83" t="s">
        <v>75</v>
      </c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1:20" ht="14.25"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1:20" ht="14.25"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1:20" ht="14.25"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1:20" ht="14.25"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1:20" ht="14.25"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1:20" ht="14.25"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1:20" ht="14.25"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1:20" ht="14.25"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1:20" ht="14.25"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1:20" ht="14.25"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1:20" ht="14.25"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1:20" ht="14.25"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1:20" ht="14.25"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1:20" ht="14.25"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1:20" ht="14.25"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1:20" ht="14.25"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1:20" ht="14.25"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1:20" ht="14.25"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1:20" ht="14.25"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1:20" ht="14.25"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1:20" ht="14.25"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1:20" ht="14.25"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1:20" ht="14.25"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1:20" ht="14.25"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1:20" ht="14.25"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1:20" ht="14.25"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1:20" ht="14.25"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1:20" ht="14.25"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1:20" ht="14.25"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1:20" ht="14.25"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1:20" ht="14.25"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1:20" ht="14.25"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1:20" ht="14.25"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1:20" ht="14.25"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1:20" ht="14.25"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1:20" ht="14.25"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1:20" ht="14.25"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1:20" ht="14.25"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1:20" ht="14.25"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  <row r="162" spans="11:20" ht="14.25">
      <c r="K162" s="59"/>
      <c r="L162" s="59"/>
      <c r="M162" s="59"/>
      <c r="N162" s="59"/>
      <c r="O162" s="59"/>
      <c r="P162" s="59"/>
      <c r="Q162" s="59"/>
      <c r="R162" s="59"/>
      <c r="S162" s="59"/>
      <c r="T162" s="59"/>
    </row>
    <row r="163" spans="11:20" ht="14.25">
      <c r="K163" s="59"/>
      <c r="L163" s="59"/>
      <c r="M163" s="59"/>
      <c r="N163" s="59"/>
      <c r="O163" s="59"/>
      <c r="P163" s="59"/>
      <c r="Q163" s="59"/>
      <c r="R163" s="59"/>
      <c r="S163" s="59"/>
      <c r="T163" s="59"/>
    </row>
    <row r="164" spans="11:20" ht="14.25">
      <c r="K164" s="59"/>
      <c r="L164" s="59"/>
      <c r="M164" s="59"/>
      <c r="N164" s="59"/>
      <c r="O164" s="59"/>
      <c r="P164" s="59"/>
      <c r="Q164" s="59"/>
      <c r="R164" s="59"/>
      <c r="S164" s="59"/>
      <c r="T164" s="59"/>
    </row>
    <row r="165" spans="11:20" ht="14.25">
      <c r="K165" s="59"/>
      <c r="L165" s="59"/>
      <c r="M165" s="59"/>
      <c r="N165" s="59"/>
      <c r="O165" s="59"/>
      <c r="P165" s="59"/>
      <c r="Q165" s="59"/>
      <c r="R165" s="59"/>
      <c r="S165" s="59"/>
      <c r="T165" s="59"/>
    </row>
    <row r="166" spans="11:20" ht="14.25">
      <c r="K166" s="59"/>
      <c r="L166" s="59"/>
      <c r="M166" s="59"/>
      <c r="N166" s="59"/>
      <c r="O166" s="59"/>
      <c r="P166" s="59"/>
      <c r="Q166" s="59"/>
      <c r="R166" s="59"/>
      <c r="S166" s="59"/>
      <c r="T166" s="59"/>
    </row>
    <row r="167" spans="11:20" ht="14.25">
      <c r="K167" s="59"/>
      <c r="L167" s="59"/>
      <c r="M167" s="59"/>
      <c r="N167" s="59"/>
      <c r="O167" s="59"/>
      <c r="P167" s="59"/>
      <c r="Q167" s="59"/>
      <c r="R167" s="59"/>
      <c r="S167" s="59"/>
      <c r="T167" s="59"/>
    </row>
    <row r="168" spans="11:20" ht="14.25">
      <c r="K168" s="59"/>
      <c r="L168" s="59"/>
      <c r="M168" s="59"/>
      <c r="N168" s="59"/>
      <c r="O168" s="59"/>
      <c r="P168" s="59"/>
      <c r="Q168" s="59"/>
      <c r="R168" s="59"/>
      <c r="S168" s="59"/>
      <c r="T168" s="59"/>
    </row>
    <row r="169" spans="11:20" ht="14.25">
      <c r="K169" s="59"/>
      <c r="L169" s="59"/>
      <c r="M169" s="59"/>
      <c r="N169" s="59"/>
      <c r="O169" s="59"/>
      <c r="P169" s="59"/>
      <c r="Q169" s="59"/>
      <c r="R169" s="59"/>
      <c r="S169" s="59"/>
      <c r="T169" s="59"/>
    </row>
    <row r="170" spans="11:20" ht="14.25">
      <c r="K170" s="59"/>
      <c r="L170" s="59"/>
      <c r="M170" s="59"/>
      <c r="N170" s="59"/>
      <c r="O170" s="59"/>
      <c r="P170" s="59"/>
      <c r="Q170" s="59"/>
      <c r="R170" s="59"/>
      <c r="S170" s="59"/>
      <c r="T170" s="59"/>
    </row>
    <row r="171" spans="11:20" ht="14.25">
      <c r="K171" s="59"/>
      <c r="L171" s="59"/>
      <c r="M171" s="59"/>
      <c r="N171" s="59"/>
      <c r="O171" s="59"/>
      <c r="P171" s="59"/>
      <c r="Q171" s="59"/>
      <c r="R171" s="59"/>
      <c r="S171" s="59"/>
      <c r="T171" s="59"/>
    </row>
    <row r="172" spans="11:20" ht="14.25">
      <c r="K172" s="59"/>
      <c r="L172" s="59"/>
      <c r="M172" s="59"/>
      <c r="N172" s="59"/>
      <c r="O172" s="59"/>
      <c r="P172" s="59"/>
      <c r="Q172" s="59"/>
      <c r="R172" s="59"/>
      <c r="S172" s="59"/>
      <c r="T172" s="59"/>
    </row>
    <row r="173" spans="11:20" ht="14.25">
      <c r="K173" s="59"/>
      <c r="L173" s="59"/>
      <c r="M173" s="59"/>
      <c r="N173" s="59"/>
      <c r="O173" s="59"/>
      <c r="P173" s="59"/>
      <c r="Q173" s="59"/>
      <c r="R173" s="59"/>
      <c r="S173" s="59"/>
      <c r="T173" s="59"/>
    </row>
    <row r="174" spans="11:20" ht="14.25">
      <c r="K174" s="59"/>
      <c r="L174" s="59"/>
      <c r="M174" s="59"/>
      <c r="N174" s="59"/>
      <c r="O174" s="59"/>
      <c r="P174" s="59"/>
      <c r="Q174" s="59"/>
      <c r="R174" s="59"/>
      <c r="S174" s="59"/>
      <c r="T174" s="59"/>
    </row>
    <row r="175" spans="11:20" ht="14.25">
      <c r="K175" s="59"/>
      <c r="L175" s="59"/>
      <c r="M175" s="59"/>
      <c r="N175" s="59"/>
      <c r="O175" s="59"/>
      <c r="P175" s="59"/>
      <c r="Q175" s="59"/>
      <c r="R175" s="59"/>
      <c r="S175" s="59"/>
      <c r="T175" s="59"/>
    </row>
    <row r="176" spans="11:20" ht="14.25">
      <c r="K176" s="59"/>
      <c r="L176" s="59"/>
      <c r="M176" s="59"/>
      <c r="N176" s="59"/>
      <c r="O176" s="59"/>
      <c r="P176" s="59"/>
      <c r="Q176" s="59"/>
      <c r="R176" s="59"/>
      <c r="S176" s="59"/>
      <c r="T176" s="59"/>
    </row>
    <row r="177" spans="11:20" ht="14.25">
      <c r="K177" s="59"/>
      <c r="L177" s="59"/>
      <c r="M177" s="59"/>
      <c r="N177" s="59"/>
      <c r="O177" s="59"/>
      <c r="P177" s="59"/>
      <c r="Q177" s="59"/>
      <c r="R177" s="59"/>
      <c r="S177" s="59"/>
      <c r="T177" s="59"/>
    </row>
    <row r="178" spans="11:20" ht="14.25">
      <c r="K178" s="59"/>
      <c r="L178" s="59"/>
      <c r="M178" s="59"/>
      <c r="N178" s="59"/>
      <c r="O178" s="59"/>
      <c r="P178" s="59"/>
      <c r="Q178" s="59"/>
      <c r="R178" s="59"/>
      <c r="S178" s="59"/>
      <c r="T178" s="59"/>
    </row>
    <row r="179" spans="11:20" ht="14.25">
      <c r="K179" s="59"/>
      <c r="L179" s="59"/>
      <c r="M179" s="59"/>
      <c r="N179" s="59"/>
      <c r="O179" s="59"/>
      <c r="P179" s="59"/>
      <c r="Q179" s="59"/>
      <c r="R179" s="59"/>
      <c r="S179" s="59"/>
      <c r="T179" s="59"/>
    </row>
    <row r="180" spans="11:20" ht="14.25">
      <c r="K180" s="59"/>
      <c r="L180" s="59"/>
      <c r="M180" s="59"/>
      <c r="N180" s="59"/>
      <c r="O180" s="59"/>
      <c r="P180" s="59"/>
      <c r="Q180" s="59"/>
      <c r="R180" s="59"/>
      <c r="S180" s="59"/>
      <c r="T180" s="59"/>
    </row>
    <row r="181" spans="11:20" ht="14.25">
      <c r="K181" s="59"/>
      <c r="L181" s="59"/>
      <c r="M181" s="59"/>
      <c r="N181" s="59"/>
      <c r="O181" s="59"/>
      <c r="P181" s="59"/>
      <c r="Q181" s="59"/>
      <c r="R181" s="59"/>
      <c r="S181" s="59"/>
      <c r="T181" s="59"/>
    </row>
    <row r="182" spans="11:20" ht="14.25">
      <c r="K182" s="59"/>
      <c r="L182" s="59"/>
      <c r="M182" s="59"/>
      <c r="N182" s="59"/>
      <c r="O182" s="59"/>
      <c r="P182" s="59"/>
      <c r="Q182" s="59"/>
      <c r="R182" s="59"/>
      <c r="S182" s="59"/>
      <c r="T182" s="59"/>
    </row>
    <row r="183" spans="11:20" ht="14.25">
      <c r="K183" s="59"/>
      <c r="L183" s="59"/>
      <c r="M183" s="59"/>
      <c r="N183" s="59"/>
      <c r="O183" s="59"/>
      <c r="P183" s="59"/>
      <c r="Q183" s="59"/>
      <c r="R183" s="59"/>
      <c r="S183" s="59"/>
      <c r="T183" s="59"/>
    </row>
    <row r="184" spans="11:20" ht="14.25">
      <c r="K184" s="59"/>
      <c r="L184" s="59"/>
      <c r="M184" s="59"/>
      <c r="N184" s="59"/>
      <c r="O184" s="59"/>
      <c r="P184" s="59"/>
      <c r="Q184" s="59"/>
      <c r="R184" s="59"/>
      <c r="S184" s="59"/>
      <c r="T184" s="59"/>
    </row>
    <row r="185" spans="11:20" ht="14.25">
      <c r="K185" s="59"/>
      <c r="L185" s="59"/>
      <c r="M185" s="59"/>
      <c r="N185" s="59"/>
      <c r="O185" s="59"/>
      <c r="P185" s="59"/>
      <c r="Q185" s="59"/>
      <c r="R185" s="59"/>
      <c r="S185" s="59"/>
      <c r="T185" s="59"/>
    </row>
    <row r="186" spans="11:20" ht="14.25">
      <c r="K186" s="59"/>
      <c r="L186" s="59"/>
      <c r="M186" s="59"/>
      <c r="N186" s="59"/>
      <c r="O186" s="59"/>
      <c r="P186" s="59"/>
      <c r="Q186" s="59"/>
      <c r="R186" s="59"/>
      <c r="S186" s="59"/>
      <c r="T186" s="59"/>
    </row>
    <row r="187" spans="11:20" ht="14.25">
      <c r="K187" s="59"/>
      <c r="L187" s="59"/>
      <c r="M187" s="59"/>
      <c r="N187" s="59"/>
      <c r="O187" s="59"/>
      <c r="P187" s="59"/>
      <c r="Q187" s="59"/>
      <c r="R187" s="59"/>
      <c r="S187" s="59"/>
      <c r="T187" s="59"/>
    </row>
    <row r="188" spans="11:20" ht="14.25">
      <c r="K188" s="59"/>
      <c r="L188" s="59"/>
      <c r="M188" s="59"/>
      <c r="N188" s="59"/>
      <c r="O188" s="59"/>
      <c r="P188" s="59"/>
      <c r="Q188" s="59"/>
      <c r="R188" s="59"/>
      <c r="S188" s="59"/>
      <c r="T188" s="59"/>
    </row>
    <row r="189" spans="11:20" ht="14.25">
      <c r="K189" s="59"/>
      <c r="L189" s="59"/>
      <c r="M189" s="59"/>
      <c r="N189" s="59"/>
      <c r="O189" s="59"/>
      <c r="P189" s="59"/>
      <c r="Q189" s="59"/>
      <c r="R189" s="59"/>
      <c r="S189" s="59"/>
      <c r="T189" s="59"/>
    </row>
    <row r="190" spans="11:20" ht="14.25">
      <c r="K190" s="59"/>
      <c r="L190" s="59"/>
      <c r="M190" s="59"/>
      <c r="N190" s="59"/>
      <c r="O190" s="59"/>
      <c r="P190" s="59"/>
      <c r="Q190" s="59"/>
      <c r="R190" s="59"/>
      <c r="S190" s="59"/>
      <c r="T190" s="59"/>
    </row>
    <row r="191" spans="11:20" ht="14.25">
      <c r="K191" s="59"/>
      <c r="L191" s="59"/>
      <c r="M191" s="59"/>
      <c r="N191" s="59"/>
      <c r="O191" s="59"/>
      <c r="P191" s="59"/>
      <c r="Q191" s="59"/>
      <c r="R191" s="59"/>
      <c r="S191" s="59"/>
      <c r="T191" s="59"/>
    </row>
    <row r="192" spans="11:20" ht="14.25">
      <c r="K192" s="59"/>
      <c r="L192" s="59"/>
      <c r="M192" s="59"/>
      <c r="N192" s="59"/>
      <c r="O192" s="59"/>
      <c r="P192" s="59"/>
      <c r="Q192" s="59"/>
      <c r="R192" s="59"/>
      <c r="S192" s="59"/>
      <c r="T192" s="59"/>
    </row>
    <row r="193" spans="11:20" ht="14.25">
      <c r="K193" s="59"/>
      <c r="L193" s="59"/>
      <c r="M193" s="59"/>
      <c r="N193" s="59"/>
      <c r="O193" s="59"/>
      <c r="P193" s="59"/>
      <c r="Q193" s="59"/>
      <c r="R193" s="59"/>
      <c r="S193" s="59"/>
      <c r="T193" s="59"/>
    </row>
    <row r="194" spans="11:20" ht="14.25">
      <c r="K194" s="59"/>
      <c r="L194" s="59"/>
      <c r="M194" s="59"/>
      <c r="N194" s="59"/>
      <c r="O194" s="59"/>
      <c r="P194" s="59"/>
      <c r="Q194" s="59"/>
      <c r="R194" s="59"/>
      <c r="S194" s="59"/>
      <c r="T194" s="59"/>
    </row>
    <row r="195" spans="11:20" ht="14.25">
      <c r="K195" s="59"/>
      <c r="L195" s="59"/>
      <c r="M195" s="59"/>
      <c r="N195" s="59"/>
      <c r="O195" s="59"/>
      <c r="P195" s="59"/>
      <c r="Q195" s="59"/>
      <c r="R195" s="59"/>
      <c r="S195" s="59"/>
      <c r="T195" s="59"/>
    </row>
    <row r="196" spans="11:20" ht="14.25">
      <c r="K196" s="59"/>
      <c r="L196" s="59"/>
      <c r="M196" s="59"/>
      <c r="N196" s="59"/>
      <c r="O196" s="59"/>
      <c r="P196" s="59"/>
      <c r="Q196" s="59"/>
      <c r="R196" s="59"/>
      <c r="S196" s="59"/>
      <c r="T196" s="59"/>
    </row>
    <row r="197" spans="11:20" ht="14.25">
      <c r="K197" s="59"/>
      <c r="L197" s="59"/>
      <c r="M197" s="59"/>
      <c r="N197" s="59"/>
      <c r="O197" s="59"/>
      <c r="P197" s="59"/>
      <c r="Q197" s="59"/>
      <c r="R197" s="59"/>
      <c r="S197" s="59"/>
      <c r="T197" s="59"/>
    </row>
    <row r="198" spans="11:20" ht="14.25">
      <c r="K198" s="59"/>
      <c r="L198" s="59"/>
      <c r="M198" s="59"/>
      <c r="N198" s="59"/>
      <c r="O198" s="59"/>
      <c r="P198" s="59"/>
      <c r="Q198" s="59"/>
      <c r="R198" s="59"/>
      <c r="S198" s="59"/>
      <c r="T198" s="59"/>
    </row>
    <row r="199" spans="11:20" ht="14.25">
      <c r="K199" s="59"/>
      <c r="L199" s="59"/>
      <c r="M199" s="59"/>
      <c r="N199" s="59"/>
      <c r="O199" s="59"/>
      <c r="P199" s="59"/>
      <c r="Q199" s="59"/>
      <c r="R199" s="59"/>
      <c r="S199" s="59"/>
      <c r="T199" s="59"/>
    </row>
    <row r="200" spans="11:20" ht="14.25">
      <c r="K200" s="59"/>
      <c r="L200" s="59"/>
      <c r="M200" s="59"/>
      <c r="N200" s="59"/>
      <c r="O200" s="59"/>
      <c r="P200" s="59"/>
      <c r="Q200" s="59"/>
      <c r="R200" s="59"/>
      <c r="S200" s="59"/>
      <c r="T200" s="59"/>
    </row>
    <row r="201" spans="11:20" ht="14.25">
      <c r="K201" s="59"/>
      <c r="L201" s="59"/>
      <c r="M201" s="59"/>
      <c r="N201" s="59"/>
      <c r="O201" s="59"/>
      <c r="P201" s="59"/>
      <c r="Q201" s="59"/>
      <c r="R201" s="59"/>
      <c r="S201" s="59"/>
      <c r="T201" s="59"/>
    </row>
    <row r="202" spans="11:20" ht="14.25">
      <c r="K202" s="59"/>
      <c r="L202" s="59"/>
      <c r="M202" s="59"/>
      <c r="N202" s="59"/>
      <c r="O202" s="59"/>
      <c r="P202" s="59"/>
      <c r="Q202" s="59"/>
      <c r="R202" s="59"/>
      <c r="S202" s="59"/>
      <c r="T202" s="59"/>
    </row>
    <row r="203" spans="11:20" ht="14.25">
      <c r="K203" s="59"/>
      <c r="L203" s="59"/>
      <c r="M203" s="59"/>
      <c r="N203" s="59"/>
      <c r="O203" s="59"/>
      <c r="P203" s="59"/>
      <c r="Q203" s="59"/>
      <c r="R203" s="59"/>
      <c r="S203" s="59"/>
      <c r="T203" s="59"/>
    </row>
    <row r="204" spans="11:20" ht="14.25">
      <c r="K204" s="59"/>
      <c r="L204" s="59"/>
      <c r="M204" s="59"/>
      <c r="N204" s="59"/>
      <c r="O204" s="59"/>
      <c r="P204" s="59"/>
      <c r="Q204" s="59"/>
      <c r="R204" s="59"/>
      <c r="S204" s="59"/>
      <c r="T204" s="59"/>
    </row>
    <row r="205" spans="11:20" ht="14.25">
      <c r="K205" s="59"/>
      <c r="L205" s="59"/>
      <c r="M205" s="59"/>
      <c r="N205" s="59"/>
      <c r="O205" s="59"/>
      <c r="P205" s="59"/>
      <c r="Q205" s="59"/>
      <c r="R205" s="59"/>
      <c r="S205" s="59"/>
      <c r="T205" s="59"/>
    </row>
    <row r="206" spans="11:20" ht="14.25">
      <c r="K206" s="59"/>
      <c r="L206" s="59"/>
      <c r="M206" s="59"/>
      <c r="N206" s="59"/>
      <c r="O206" s="59"/>
      <c r="P206" s="59"/>
      <c r="Q206" s="59"/>
      <c r="R206" s="59"/>
      <c r="S206" s="59"/>
      <c r="T206" s="59"/>
    </row>
    <row r="207" spans="11:20" ht="14.25">
      <c r="K207" s="59"/>
      <c r="L207" s="59"/>
      <c r="M207" s="59"/>
      <c r="N207" s="59"/>
      <c r="O207" s="59"/>
      <c r="P207" s="59"/>
      <c r="Q207" s="59"/>
      <c r="R207" s="59"/>
      <c r="S207" s="59"/>
      <c r="T207" s="59"/>
    </row>
    <row r="208" spans="11:20" ht="14.25">
      <c r="K208" s="59"/>
      <c r="L208" s="59"/>
      <c r="M208" s="59"/>
      <c r="N208" s="59"/>
      <c r="O208" s="59"/>
      <c r="P208" s="59"/>
      <c r="Q208" s="59"/>
      <c r="R208" s="59"/>
      <c r="S208" s="59"/>
      <c r="T208" s="59"/>
    </row>
    <row r="209" spans="11:20" ht="14.25">
      <c r="K209" s="59"/>
      <c r="L209" s="59"/>
      <c r="M209" s="59"/>
      <c r="N209" s="59"/>
      <c r="O209" s="59"/>
      <c r="P209" s="59"/>
      <c r="Q209" s="59"/>
      <c r="R209" s="59"/>
      <c r="S209" s="59"/>
      <c r="T209" s="59"/>
    </row>
    <row r="210" spans="11:20" ht="14.25">
      <c r="K210" s="59"/>
      <c r="L210" s="59"/>
      <c r="M210" s="59"/>
      <c r="N210" s="59"/>
      <c r="O210" s="59"/>
      <c r="P210" s="59"/>
      <c r="Q210" s="59"/>
      <c r="R210" s="59"/>
      <c r="S210" s="59"/>
      <c r="T210" s="59"/>
    </row>
    <row r="211" spans="11:20" ht="14.25">
      <c r="K211" s="59"/>
      <c r="L211" s="59"/>
      <c r="M211" s="59"/>
      <c r="N211" s="59"/>
      <c r="O211" s="59"/>
      <c r="P211" s="59"/>
      <c r="Q211" s="59"/>
      <c r="R211" s="59"/>
      <c r="S211" s="59"/>
      <c r="T211" s="59"/>
    </row>
    <row r="212" spans="11:20" ht="14.25">
      <c r="K212" s="59"/>
      <c r="L212" s="59"/>
      <c r="M212" s="59"/>
      <c r="N212" s="59"/>
      <c r="O212" s="59"/>
      <c r="P212" s="59"/>
      <c r="Q212" s="59"/>
      <c r="R212" s="59"/>
      <c r="S212" s="59"/>
      <c r="T212" s="59"/>
    </row>
    <row r="213" spans="11:20" ht="14.25">
      <c r="K213" s="59"/>
      <c r="L213" s="59"/>
      <c r="M213" s="59"/>
      <c r="N213" s="59"/>
      <c r="O213" s="59"/>
      <c r="P213" s="59"/>
      <c r="Q213" s="59"/>
      <c r="R213" s="59"/>
      <c r="S213" s="59"/>
      <c r="T213" s="59"/>
    </row>
    <row r="214" spans="11:20" ht="14.25">
      <c r="K214" s="59"/>
      <c r="L214" s="59"/>
      <c r="M214" s="59"/>
      <c r="N214" s="59"/>
      <c r="O214" s="59"/>
      <c r="P214" s="59"/>
      <c r="Q214" s="59"/>
      <c r="R214" s="59"/>
      <c r="S214" s="59"/>
      <c r="T214" s="59"/>
    </row>
    <row r="215" spans="11:20" ht="14.25">
      <c r="K215" s="59"/>
      <c r="L215" s="59"/>
      <c r="M215" s="59"/>
      <c r="N215" s="59"/>
      <c r="O215" s="59"/>
      <c r="P215" s="59"/>
      <c r="Q215" s="59"/>
      <c r="R215" s="59"/>
      <c r="S215" s="59"/>
      <c r="T215" s="59"/>
    </row>
    <row r="216" spans="11:20" ht="14.25">
      <c r="K216" s="59"/>
      <c r="L216" s="59"/>
      <c r="M216" s="59"/>
      <c r="N216" s="59"/>
      <c r="O216" s="59"/>
      <c r="P216" s="59"/>
      <c r="Q216" s="59"/>
      <c r="R216" s="59"/>
      <c r="S216" s="59"/>
      <c r="T216" s="59"/>
    </row>
    <row r="217" spans="11:20" ht="14.25">
      <c r="K217" s="59"/>
      <c r="L217" s="59"/>
      <c r="M217" s="59"/>
      <c r="N217" s="59"/>
      <c r="O217" s="59"/>
      <c r="P217" s="59"/>
      <c r="Q217" s="59"/>
      <c r="R217" s="59"/>
      <c r="S217" s="59"/>
      <c r="T217" s="59"/>
    </row>
    <row r="218" spans="11:20" ht="14.25">
      <c r="K218" s="59"/>
      <c r="L218" s="59"/>
      <c r="M218" s="59"/>
      <c r="N218" s="59"/>
      <c r="O218" s="59"/>
      <c r="P218" s="59"/>
      <c r="Q218" s="59"/>
      <c r="R218" s="59"/>
      <c r="S218" s="59"/>
      <c r="T218" s="59"/>
    </row>
    <row r="219" spans="11:20" ht="14.25">
      <c r="K219" s="59"/>
      <c r="L219" s="59"/>
      <c r="M219" s="59"/>
      <c r="N219" s="59"/>
      <c r="O219" s="59"/>
      <c r="P219" s="59"/>
      <c r="Q219" s="59"/>
      <c r="R219" s="59"/>
      <c r="S219" s="59"/>
      <c r="T219" s="59"/>
    </row>
    <row r="220" spans="11:20" ht="14.25">
      <c r="K220" s="59"/>
      <c r="L220" s="59"/>
      <c r="M220" s="59"/>
      <c r="N220" s="59"/>
      <c r="O220" s="59"/>
      <c r="P220" s="59"/>
      <c r="Q220" s="59"/>
      <c r="R220" s="59"/>
      <c r="S220" s="59"/>
      <c r="T220" s="59"/>
    </row>
    <row r="221" spans="11:20" ht="14.25">
      <c r="K221" s="59"/>
      <c r="L221" s="59"/>
      <c r="M221" s="59"/>
      <c r="N221" s="59"/>
      <c r="O221" s="59"/>
      <c r="P221" s="59"/>
      <c r="Q221" s="59"/>
      <c r="R221" s="59"/>
      <c r="S221" s="59"/>
      <c r="T221" s="59"/>
    </row>
    <row r="222" spans="11:20" ht="14.25">
      <c r="K222" s="59"/>
      <c r="L222" s="59"/>
      <c r="M222" s="59"/>
      <c r="N222" s="59"/>
      <c r="O222" s="59"/>
      <c r="P222" s="59"/>
      <c r="Q222" s="59"/>
      <c r="R222" s="59"/>
      <c r="S222" s="59"/>
      <c r="T222" s="59"/>
    </row>
    <row r="223" spans="11:20" ht="14.25">
      <c r="K223" s="59"/>
      <c r="L223" s="59"/>
      <c r="M223" s="59"/>
      <c r="N223" s="59"/>
      <c r="O223" s="59"/>
      <c r="P223" s="59"/>
      <c r="Q223" s="59"/>
      <c r="R223" s="59"/>
      <c r="S223" s="59"/>
      <c r="T223" s="59"/>
    </row>
    <row r="224" spans="11:20" ht="14.25">
      <c r="K224" s="59"/>
      <c r="L224" s="59"/>
      <c r="M224" s="59"/>
      <c r="N224" s="59"/>
      <c r="O224" s="59"/>
      <c r="P224" s="59"/>
      <c r="Q224" s="59"/>
      <c r="R224" s="59"/>
      <c r="S224" s="59"/>
      <c r="T224" s="59"/>
    </row>
    <row r="225" spans="11:20" ht="14.25">
      <c r="K225" s="59"/>
      <c r="L225" s="59"/>
      <c r="M225" s="59"/>
      <c r="N225" s="59"/>
      <c r="O225" s="59"/>
      <c r="P225" s="59"/>
      <c r="Q225" s="59"/>
      <c r="R225" s="59"/>
      <c r="S225" s="59"/>
      <c r="T225" s="59"/>
    </row>
    <row r="226" spans="11:20" ht="14.25">
      <c r="K226" s="59"/>
      <c r="L226" s="59"/>
      <c r="M226" s="59"/>
      <c r="N226" s="59"/>
      <c r="O226" s="59"/>
      <c r="P226" s="59"/>
      <c r="Q226" s="59"/>
      <c r="R226" s="59"/>
      <c r="S226" s="59"/>
      <c r="T226" s="59"/>
    </row>
    <row r="227" spans="11:20" ht="14.25">
      <c r="K227" s="59"/>
      <c r="L227" s="59"/>
      <c r="M227" s="59"/>
      <c r="N227" s="59"/>
      <c r="O227" s="59"/>
      <c r="P227" s="59"/>
      <c r="Q227" s="59"/>
      <c r="R227" s="59"/>
      <c r="S227" s="59"/>
      <c r="T227" s="59"/>
    </row>
    <row r="228" ht="14.25">
      <c r="K228" s="60"/>
    </row>
    <row r="229" ht="14.25">
      <c r="K229" s="60"/>
    </row>
    <row r="230" ht="14.25">
      <c r="K230" s="60"/>
    </row>
    <row r="231" ht="14.25">
      <c r="K231" s="60"/>
    </row>
    <row r="232" ht="14.25">
      <c r="K232" s="60"/>
    </row>
    <row r="233" ht="14.25">
      <c r="K233" s="60"/>
    </row>
    <row r="234" ht="14.25">
      <c r="K234" s="60"/>
    </row>
    <row r="235" ht="14.25">
      <c r="K235" s="60"/>
    </row>
    <row r="236" ht="14.25">
      <c r="K236" s="60"/>
    </row>
    <row r="237" ht="14.25">
      <c r="K237" s="60"/>
    </row>
    <row r="238" ht="14.25">
      <c r="K238" s="60"/>
    </row>
    <row r="239" ht="14.25">
      <c r="K239" s="60"/>
    </row>
    <row r="240" ht="14.25">
      <c r="K240" s="60"/>
    </row>
    <row r="241" ht="14.25">
      <c r="K241" s="60"/>
    </row>
    <row r="242" ht="14.25">
      <c r="K242" s="60"/>
    </row>
    <row r="243" ht="14.25">
      <c r="K243" s="60"/>
    </row>
    <row r="244" ht="14.25">
      <c r="K244" s="60"/>
    </row>
    <row r="245" ht="14.25">
      <c r="K245" s="60"/>
    </row>
    <row r="246" ht="14.25">
      <c r="K246" s="60"/>
    </row>
    <row r="247" ht="14.25">
      <c r="K247" s="60"/>
    </row>
    <row r="248" ht="14.25">
      <c r="K248" s="60"/>
    </row>
    <row r="249" ht="14.25">
      <c r="K249" s="60"/>
    </row>
    <row r="250" ht="14.25">
      <c r="K250" s="60"/>
    </row>
    <row r="251" ht="14.25">
      <c r="K251" s="60"/>
    </row>
    <row r="252" ht="14.25">
      <c r="K252" s="60"/>
    </row>
    <row r="253" ht="14.25">
      <c r="K253" s="60"/>
    </row>
    <row r="254" ht="14.25">
      <c r="K254" s="60"/>
    </row>
    <row r="255" ht="14.25">
      <c r="K255" s="60"/>
    </row>
    <row r="256" ht="14.25">
      <c r="K256" s="60"/>
    </row>
    <row r="257" ht="14.25">
      <c r="K257" s="60"/>
    </row>
    <row r="258" ht="14.25">
      <c r="K258" s="60"/>
    </row>
    <row r="259" ht="14.25">
      <c r="K259" s="60"/>
    </row>
    <row r="260" ht="14.25">
      <c r="K260" s="60"/>
    </row>
    <row r="261" ht="14.25">
      <c r="K261" s="60"/>
    </row>
    <row r="262" ht="14.25">
      <c r="K262" s="60"/>
    </row>
    <row r="263" ht="14.25">
      <c r="K263" s="60"/>
    </row>
    <row r="264" ht="14.25">
      <c r="K264" s="60"/>
    </row>
    <row r="265" ht="14.25">
      <c r="K265" s="60"/>
    </row>
    <row r="266" ht="14.25">
      <c r="K266" s="60"/>
    </row>
    <row r="267" ht="14.25">
      <c r="K267" s="60"/>
    </row>
    <row r="268" ht="14.25">
      <c r="K268" s="60"/>
    </row>
    <row r="269" ht="14.25">
      <c r="K269" s="60"/>
    </row>
    <row r="270" ht="14.25">
      <c r="K270" s="60"/>
    </row>
    <row r="271" ht="14.25">
      <c r="K271" s="60"/>
    </row>
    <row r="272" ht="14.25">
      <c r="K272" s="60"/>
    </row>
    <row r="273" ht="14.25">
      <c r="K273" s="60"/>
    </row>
    <row r="274" ht="14.25">
      <c r="K274" s="60"/>
    </row>
    <row r="275" ht="14.25">
      <c r="K275" s="60"/>
    </row>
    <row r="276" ht="14.25">
      <c r="K276" s="60"/>
    </row>
    <row r="277" ht="14.25">
      <c r="K277" s="60"/>
    </row>
    <row r="278" ht="14.25">
      <c r="K278" s="60"/>
    </row>
    <row r="279" ht="14.25">
      <c r="K279" s="60"/>
    </row>
    <row r="280" ht="14.25">
      <c r="K280" s="60"/>
    </row>
    <row r="281" ht="14.25">
      <c r="K281" s="60"/>
    </row>
    <row r="282" ht="14.25">
      <c r="K282" s="60"/>
    </row>
    <row r="283" ht="14.25">
      <c r="K283" s="60"/>
    </row>
    <row r="284" ht="14.25">
      <c r="K284" s="60"/>
    </row>
    <row r="285" ht="14.25">
      <c r="K285" s="60"/>
    </row>
    <row r="286" ht="14.25">
      <c r="K286" s="60"/>
    </row>
    <row r="287" ht="14.25">
      <c r="K287" s="60"/>
    </row>
    <row r="288" ht="14.25">
      <c r="K288" s="60"/>
    </row>
    <row r="289" ht="14.25">
      <c r="K289" s="60"/>
    </row>
    <row r="290" ht="14.25">
      <c r="K290" s="60"/>
    </row>
    <row r="291" ht="14.25">
      <c r="K291" s="60"/>
    </row>
    <row r="292" ht="14.25">
      <c r="K292" s="60"/>
    </row>
    <row r="293" ht="14.25">
      <c r="K293" s="60"/>
    </row>
    <row r="294" ht="14.25">
      <c r="K294" s="60"/>
    </row>
    <row r="295" ht="14.25">
      <c r="K295" s="60"/>
    </row>
    <row r="296" ht="14.25">
      <c r="K296" s="60"/>
    </row>
    <row r="297" ht="14.25">
      <c r="K297" s="60"/>
    </row>
    <row r="298" ht="14.25">
      <c r="K298" s="60"/>
    </row>
    <row r="299" ht="14.25">
      <c r="K299" s="60"/>
    </row>
    <row r="300" ht="14.25">
      <c r="K300" s="60"/>
    </row>
    <row r="301" ht="14.25">
      <c r="K301" s="60"/>
    </row>
    <row r="302" ht="14.25">
      <c r="K302" s="60"/>
    </row>
    <row r="303" ht="14.25">
      <c r="K303" s="60"/>
    </row>
    <row r="304" ht="14.25">
      <c r="K304" s="60"/>
    </row>
    <row r="305" ht="14.25">
      <c r="K305" s="60"/>
    </row>
    <row r="306" ht="14.25">
      <c r="K306" s="60"/>
    </row>
    <row r="307" ht="14.25">
      <c r="K307" s="60"/>
    </row>
    <row r="308" ht="14.25">
      <c r="K308" s="60"/>
    </row>
    <row r="309" ht="14.25">
      <c r="K309" s="60"/>
    </row>
    <row r="310" ht="14.25">
      <c r="K310" s="60"/>
    </row>
    <row r="311" ht="14.25">
      <c r="K311" s="60"/>
    </row>
    <row r="312" ht="14.25">
      <c r="K312" s="60"/>
    </row>
    <row r="313" ht="14.25">
      <c r="K313" s="60"/>
    </row>
    <row r="314" ht="14.25">
      <c r="K314" s="60"/>
    </row>
    <row r="315" ht="14.25">
      <c r="K315" s="60"/>
    </row>
    <row r="316" ht="14.25">
      <c r="K316" s="60"/>
    </row>
    <row r="317" ht="14.25">
      <c r="K317" s="60"/>
    </row>
    <row r="318" ht="14.25">
      <c r="K318" s="60"/>
    </row>
    <row r="319" ht="14.25">
      <c r="K319" s="60"/>
    </row>
    <row r="320" ht="14.25">
      <c r="K320" s="60"/>
    </row>
    <row r="321" ht="14.25">
      <c r="K321" s="60"/>
    </row>
    <row r="322" ht="14.25">
      <c r="K322" s="60"/>
    </row>
    <row r="323" ht="14.25">
      <c r="K323" s="60"/>
    </row>
    <row r="324" ht="14.25">
      <c r="K324" s="60"/>
    </row>
    <row r="325" ht="14.25">
      <c r="K325" s="60"/>
    </row>
  </sheetData>
  <printOptions/>
  <pageMargins left="1.92" right="0.2" top="0.38" bottom="0.21" header="0.3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Financiar1</dc:creator>
  <cp:keywords/>
  <dc:description/>
  <cp:lastModifiedBy>financiar1</cp:lastModifiedBy>
  <cp:lastPrinted>2013-03-11T11:01:19Z</cp:lastPrinted>
  <dcterms:created xsi:type="dcterms:W3CDTF">2009-05-15T07:55:23Z</dcterms:created>
  <dcterms:modified xsi:type="dcterms:W3CDTF">2013-03-11T11:01:28Z</dcterms:modified>
  <cp:category/>
  <cp:version/>
  <cp:contentType/>
  <cp:contentStatus/>
</cp:coreProperties>
</file>